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1755" windowWidth="19440" windowHeight="11445" activeTab="0"/>
  </bookViews>
  <sheets>
    <sheet name="Shipment" sheetId="1" r:id="rId1"/>
    <sheet name="Stock" sheetId="2" r:id="rId2"/>
    <sheet name="Problems" sheetId="3" r:id="rId3"/>
    <sheet name="Stock of PCBA orders" sheetId="4" r:id="rId4"/>
    <sheet name="stock of return" sheetId="5" r:id="rId5"/>
  </sheets>
  <definedNames>
    <definedName name="_xlnm.Print_Area" localSheetId="0">'Shipment'!$A$14:$W$155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X14" authorId="0">
      <text>
        <r>
          <rPr>
            <sz val="9"/>
            <rFont val="宋体"/>
            <family val="0"/>
          </rPr>
          <t>additional column 1
附加信息栏 1</t>
        </r>
      </text>
    </comment>
    <comment ref="Y14" authorId="0">
      <text>
        <r>
          <rPr>
            <sz val="9"/>
            <rFont val="宋体"/>
            <family val="0"/>
          </rPr>
          <t>additional column 2
附加信息栏 2</t>
        </r>
      </text>
    </comment>
    <comment ref="AA14" authorId="0">
      <text>
        <r>
          <rPr>
            <sz val="9"/>
            <rFont val="宋体"/>
            <family val="0"/>
          </rPr>
          <t>additional column 3
附加信息栏 3</t>
        </r>
      </text>
    </comment>
    <comment ref="AC14" authorId="0">
      <text>
        <r>
          <rPr>
            <sz val="9"/>
            <rFont val="宋体"/>
            <family val="0"/>
          </rPr>
          <t>additional column 4
附加信息栏 4</t>
        </r>
      </text>
    </comment>
  </commentList>
</comments>
</file>

<file path=xl/comments4.xml><?xml version="1.0" encoding="utf-8"?>
<comments xmlns="http://schemas.openxmlformats.org/spreadsheetml/2006/main">
  <authors>
    <author>viaco</author>
  </authors>
  <commentList>
    <comment ref="J49" authorId="0">
      <text>
        <r>
          <rPr>
            <sz val="9"/>
            <rFont val="宋体"/>
            <family val="0"/>
          </rPr>
          <t xml:space="preserve">viaco:
</t>
        </r>
      </text>
    </comment>
  </commentList>
</comments>
</file>

<file path=xl/sharedStrings.xml><?xml version="1.0" encoding="utf-8"?>
<sst xmlns="http://schemas.openxmlformats.org/spreadsheetml/2006/main" count="3487" uniqueCount="1056">
  <si>
    <t>From:</t>
  </si>
  <si>
    <t>Company Name:</t>
  </si>
  <si>
    <t>?</t>
  </si>
  <si>
    <t>Adress:</t>
  </si>
  <si>
    <t>PACKING LIST</t>
  </si>
  <si>
    <t>Tel.:</t>
  </si>
  <si>
    <t xml:space="preserve">Attn: </t>
  </si>
  <si>
    <t>No:</t>
  </si>
  <si>
    <t>Date:</t>
  </si>
  <si>
    <t>To:</t>
  </si>
  <si>
    <t>weight:</t>
  </si>
  <si>
    <t>kg</t>
  </si>
  <si>
    <t>size:</t>
  </si>
  <si>
    <t>cbm</t>
  </si>
  <si>
    <t>CTN</t>
  </si>
  <si>
    <t>Subdivision</t>
  </si>
  <si>
    <t>Item
项号</t>
  </si>
  <si>
    <t>NAME
名称</t>
  </si>
  <si>
    <t>Part No.
型号</t>
  </si>
  <si>
    <t>Description
描述</t>
  </si>
  <si>
    <t>MFG
厂家</t>
  </si>
  <si>
    <t>PI#</t>
  </si>
  <si>
    <t>CTN NO.
箱号</t>
  </si>
  <si>
    <t>Marks
唛头</t>
  </si>
  <si>
    <t>QTY pcs /CTN
数量/箱</t>
  </si>
  <si>
    <t>G.Weight Kg/CTN
毛重 kg/箱</t>
  </si>
  <si>
    <t>N.Weight Kg/CTN
净重 kg/箱</t>
  </si>
  <si>
    <t>N. Weight kg/unit
净重 kg/pcs</t>
  </si>
  <si>
    <t>CTN SIZE (LxWxHcm)
箱子尺寸</t>
  </si>
  <si>
    <t>remarks</t>
  </si>
  <si>
    <t>Shipment Invoice #</t>
  </si>
  <si>
    <t>BO#</t>
  </si>
  <si>
    <t>Location</t>
  </si>
  <si>
    <t>Inquired P/N
询价的型号</t>
  </si>
  <si>
    <t>QTY pcs /CTN
数量 平板/箱</t>
  </si>
  <si>
    <t>X-out pcb pcs/pnl
叉掉的板子 片/平板</t>
  </si>
  <si>
    <t>Total Qty/CTN
总量 片/箱</t>
  </si>
  <si>
    <t>Rout</t>
  </si>
  <si>
    <t>PCBA/带元器件的线路板</t>
  </si>
  <si>
    <t>PCBA</t>
  </si>
  <si>
    <t>China</t>
  </si>
  <si>
    <t>pcs</t>
  </si>
  <si>
    <t>Office</t>
  </si>
  <si>
    <t>CHINA</t>
  </si>
  <si>
    <t xml:space="preserve">Warehouse </t>
  </si>
  <si>
    <t>china</t>
  </si>
  <si>
    <t>Office Pending</t>
  </si>
  <si>
    <t>PCB/电路板</t>
  </si>
  <si>
    <t xml:space="preserve"> </t>
  </si>
  <si>
    <t>test report</t>
  </si>
  <si>
    <t>PCS</t>
  </si>
  <si>
    <t>ST</t>
  </si>
  <si>
    <t>YAGEO</t>
  </si>
  <si>
    <t>NXP</t>
  </si>
  <si>
    <t>Marina</t>
  </si>
  <si>
    <t>2013031502N</t>
  </si>
  <si>
    <t>Vector LTD</t>
  </si>
  <si>
    <t>Total:</t>
  </si>
  <si>
    <t>.</t>
  </si>
  <si>
    <t>QTY pnls /CTN
数量 平板/箱</t>
  </si>
  <si>
    <t>CTN SIZE/cbm
箱子尺寸</t>
  </si>
  <si>
    <t xml:space="preserve">Rout </t>
  </si>
  <si>
    <t>Integral Circuits/芯片</t>
  </si>
  <si>
    <t>AT93C66</t>
  </si>
  <si>
    <t>Atmel</t>
  </si>
  <si>
    <t>BO11060904</t>
  </si>
  <si>
    <t>office</t>
  </si>
  <si>
    <t>SHIJIZHIXING (HK) Co., LTD</t>
  </si>
  <si>
    <t>Artem</t>
  </si>
  <si>
    <t>74HC74</t>
  </si>
  <si>
    <t>CD4030</t>
  </si>
  <si>
    <t>Texas Instruments Inc</t>
  </si>
  <si>
    <t>JRC386</t>
  </si>
  <si>
    <t>JRC</t>
  </si>
  <si>
    <t>NJM4558</t>
  </si>
  <si>
    <t>DC Components</t>
  </si>
  <si>
    <t>74HC377D</t>
  </si>
  <si>
    <t>SN75118DBT</t>
  </si>
  <si>
    <t>SN75189A</t>
  </si>
  <si>
    <t>AT93C56</t>
  </si>
  <si>
    <t>SN7415S</t>
  </si>
  <si>
    <t>74HC32</t>
  </si>
  <si>
    <t>LM393</t>
  </si>
  <si>
    <t>STMicroelectronics</t>
  </si>
  <si>
    <t>74ACT04</t>
  </si>
  <si>
    <t>74HCT4066D</t>
  </si>
  <si>
    <t>74HC4066D</t>
  </si>
  <si>
    <t>74HC174</t>
  </si>
  <si>
    <t>LM2901D</t>
  </si>
  <si>
    <t>74F114D</t>
  </si>
  <si>
    <t>74HC165</t>
  </si>
  <si>
    <t>AT24C32N</t>
  </si>
  <si>
    <t>74HC273D</t>
  </si>
  <si>
    <t>74HC02</t>
  </si>
  <si>
    <t>74HC00</t>
  </si>
  <si>
    <t>SN75175D</t>
  </si>
  <si>
    <t>HEF4053BT</t>
  </si>
  <si>
    <t>A set of telephone keyboard/键盘总成</t>
  </si>
  <si>
    <t>B01</t>
  </si>
  <si>
    <t>Keyboard + plastic base + PCB (black/white, digits/digits and letters).
1.4 S2.jpg</t>
  </si>
  <si>
    <t xml:space="preserve">12062601OI </t>
  </si>
  <si>
    <t>Open</t>
  </si>
  <si>
    <t>BO12100802</t>
  </si>
  <si>
    <t>Office desk</t>
  </si>
  <si>
    <t>Viaco</t>
  </si>
  <si>
    <t>OI</t>
  </si>
  <si>
    <t>2012.10.10</t>
  </si>
  <si>
    <t>Q800_main_v28</t>
  </si>
  <si>
    <t>A11092001GV</t>
  </si>
  <si>
    <t>BO12022302</t>
  </si>
  <si>
    <t xml:space="preserve">Viaco Ltd </t>
  </si>
  <si>
    <t>GV</t>
  </si>
  <si>
    <t>CNO1-17</t>
  </si>
  <si>
    <t>return back to Factory</t>
  </si>
  <si>
    <t>TC factory</t>
  </si>
  <si>
    <t>CNO2-17</t>
  </si>
  <si>
    <t>CNO3-17</t>
  </si>
  <si>
    <t>CNO4-17</t>
  </si>
  <si>
    <t>CNO5-17</t>
  </si>
  <si>
    <t>CNO6-17</t>
  </si>
  <si>
    <t>CNO7-17</t>
  </si>
  <si>
    <t>CNO8-17</t>
  </si>
  <si>
    <t>CNO9-17</t>
  </si>
  <si>
    <t>CNO10-17</t>
  </si>
  <si>
    <t>CNO11-17</t>
  </si>
  <si>
    <t>CNO12-17</t>
  </si>
  <si>
    <t>CNO13-17</t>
  </si>
  <si>
    <t>CNO14-17</t>
  </si>
  <si>
    <t>CNO15-17</t>
  </si>
  <si>
    <t>CNO16-17</t>
  </si>
  <si>
    <r>
      <t xml:space="preserve">repaired n sent out 100 pcs, </t>
    </r>
    <r>
      <rPr>
        <b/>
        <sz val="10"/>
        <rFont val="宋体"/>
        <family val="0"/>
      </rPr>
      <t>报废</t>
    </r>
    <r>
      <rPr>
        <b/>
        <sz val="10"/>
        <rFont val="Arial"/>
        <family val="2"/>
      </rPr>
      <t>1PCS</t>
    </r>
  </si>
  <si>
    <t>CNO17-17</t>
  </si>
  <si>
    <t>heating plate/电热片</t>
  </si>
  <si>
    <t>N/A</t>
  </si>
  <si>
    <t xml:space="preserve">size:  230*150 ; 
Resistance: 31;34;36;38;39 Ohm </t>
  </si>
  <si>
    <t>BO12120504</t>
  </si>
  <si>
    <t xml:space="preserve">300*150 ; 
Resistance:22;27;25;26;23 Ohm </t>
  </si>
  <si>
    <t xml:space="preserve">12022701OI </t>
  </si>
  <si>
    <t xml:space="preserve">430*150 ; 
Resistance: 16,17,14,15 Ohm </t>
  </si>
  <si>
    <t>HPS-001</t>
  </si>
  <si>
    <t>HPC-001</t>
  </si>
  <si>
    <t>HPCW-001</t>
  </si>
  <si>
    <r>
      <t>Cooler bag/</t>
    </r>
    <r>
      <rPr>
        <sz val="10"/>
        <rFont val="宋体"/>
        <family val="0"/>
      </rPr>
      <t>冰雹</t>
    </r>
  </si>
  <si>
    <r>
      <t>A-201200</t>
    </r>
    <r>
      <rPr>
        <b/>
        <sz val="10"/>
        <color indexed="10"/>
        <rFont val="Arial"/>
        <family val="2"/>
      </rPr>
      <t>E</t>
    </r>
  </si>
  <si>
    <t>24*17,5*19CM</t>
  </si>
  <si>
    <t>12022702OI</t>
  </si>
  <si>
    <t>open</t>
  </si>
  <si>
    <t>none</t>
  </si>
  <si>
    <r>
      <t>A-201200</t>
    </r>
    <r>
      <rPr>
        <b/>
        <sz val="10"/>
        <color indexed="10"/>
        <rFont val="Arial"/>
        <family val="2"/>
      </rPr>
      <t>A</t>
    </r>
  </si>
  <si>
    <t>23,5*12,5*20CM</t>
  </si>
  <si>
    <t xml:space="preserve">PT178 </t>
  </si>
  <si>
    <t>2L FR4 1.5MM HAL 154*195mm</t>
  </si>
  <si>
    <t>04PH02502A02</t>
  </si>
  <si>
    <t>No somking 3</t>
  </si>
  <si>
    <t>SZ-SH searching</t>
  </si>
  <si>
    <t>BO11091503</t>
  </si>
  <si>
    <t>LOST on the way SZ to SH
Decision: refund by Viaco</t>
  </si>
  <si>
    <t xml:space="preserve">Canny </t>
  </si>
  <si>
    <t>phosphor/荧光粉</t>
  </si>
  <si>
    <t>Y4750</t>
  </si>
  <si>
    <t>Intematix</t>
  </si>
  <si>
    <t>C11091302</t>
  </si>
  <si>
    <t>resolved</t>
  </si>
  <si>
    <t>BO11120904</t>
  </si>
  <si>
    <t>Ben</t>
  </si>
  <si>
    <t>TV</t>
  </si>
  <si>
    <t>YAG-04</t>
  </si>
  <si>
    <t>SY450-A</t>
  </si>
  <si>
    <t>phosphor test report/荧光粉测试报告</t>
  </si>
  <si>
    <t>switch/交换机</t>
  </si>
  <si>
    <t>DM3-03P-20G</t>
  </si>
  <si>
    <t>Switronic Industrial</t>
  </si>
  <si>
    <t>D12022403</t>
  </si>
  <si>
    <t>HF 1-1</t>
  </si>
  <si>
    <t>Cancelled！</t>
  </si>
  <si>
    <t>BO12053101</t>
  </si>
  <si>
    <t>SWITRONIC</t>
  </si>
  <si>
    <t>LLC Element company</t>
  </si>
  <si>
    <t>SM5-04P-40G</t>
  </si>
  <si>
    <r>
      <rPr>
        <sz val="10"/>
        <rFont val="宋体"/>
        <family val="0"/>
      </rPr>
      <t>项号</t>
    </r>
  </si>
  <si>
    <t>品名</t>
  </si>
  <si>
    <t>型号</t>
  </si>
  <si>
    <t>备注</t>
  </si>
  <si>
    <t>年份</t>
  </si>
  <si>
    <t>封装</t>
  </si>
  <si>
    <t>厂家/牌子</t>
  </si>
  <si>
    <t>包装的数量</t>
  </si>
  <si>
    <r>
      <rPr>
        <sz val="10"/>
        <rFont val="宋体"/>
        <family val="0"/>
      </rPr>
      <t>订单号</t>
    </r>
  </si>
  <si>
    <r>
      <rPr>
        <sz val="10"/>
        <color indexed="8"/>
        <rFont val="宋体"/>
        <family val="0"/>
      </rPr>
      <t>箱号</t>
    </r>
  </si>
  <si>
    <r>
      <rPr>
        <sz val="10"/>
        <rFont val="宋体"/>
        <family val="0"/>
      </rPr>
      <t>实际库存</t>
    </r>
  </si>
  <si>
    <r>
      <rPr>
        <sz val="10"/>
        <color indexed="8"/>
        <rFont val="宋体"/>
        <family val="0"/>
      </rPr>
      <t>单位</t>
    </r>
  </si>
  <si>
    <t>Diode</t>
  </si>
  <si>
    <t xml:space="preserve">1N4007 </t>
  </si>
  <si>
    <t>2010+</t>
  </si>
  <si>
    <t>DIP</t>
  </si>
  <si>
    <t>MIC</t>
  </si>
  <si>
    <t>MOQ :1000</t>
  </si>
  <si>
    <t xml:space="preserve">№A1110201 OI </t>
  </si>
  <si>
    <t>Tantalum capacitors</t>
  </si>
  <si>
    <t>A 4,7 µF 16V</t>
  </si>
  <si>
    <t>MOQ :2000</t>
  </si>
  <si>
    <t>Resistors</t>
  </si>
  <si>
    <t xml:space="preserve"> 0805 0 Ohm</t>
  </si>
  <si>
    <t>2011+</t>
  </si>
  <si>
    <t>ROYALOHM</t>
  </si>
  <si>
    <t>MOQ :5000</t>
  </si>
  <si>
    <t xml:space="preserve"> 0805 1 kOhm  5%</t>
  </si>
  <si>
    <t xml:space="preserve"> 0805 1,2 kOhm  5%</t>
  </si>
  <si>
    <t xml:space="preserve"> 0805 10 kOhm  5%</t>
  </si>
  <si>
    <t xml:space="preserve"> 0805 10 Ohm  5%</t>
  </si>
  <si>
    <t xml:space="preserve"> 0805 100 kOhm  5%</t>
  </si>
  <si>
    <t xml:space="preserve"> 0805 120 Ohm  5%</t>
  </si>
  <si>
    <t xml:space="preserve"> 0805 2,7 kOhm  5%</t>
  </si>
  <si>
    <t xml:space="preserve"> 0805 39 kOhm  5%</t>
  </si>
  <si>
    <t xml:space="preserve"> 0805 5,1 kOhm  5%</t>
  </si>
  <si>
    <t>Chip Capacitor</t>
  </si>
  <si>
    <t>0,33uF ±20% 50V Y5V</t>
  </si>
  <si>
    <t>SMD 0805</t>
  </si>
  <si>
    <t>Fenghua</t>
  </si>
  <si>
    <t>MOQ:4000</t>
  </si>
  <si>
    <t xml:space="preserve"> № A11080202 OI </t>
  </si>
  <si>
    <t>Chip Resistor</t>
  </si>
  <si>
    <t>1 Ohm ±5%</t>
  </si>
  <si>
    <t>SMD 0805-</t>
  </si>
  <si>
    <t>MOQ:5000</t>
  </si>
  <si>
    <t>15 Ohm ±5%</t>
  </si>
  <si>
    <t>SMD 0603</t>
  </si>
  <si>
    <t xml:space="preserve">390 Ohm ±5%   </t>
  </si>
  <si>
    <t xml:space="preserve">470 Ohm ±5%   </t>
  </si>
  <si>
    <t xml:space="preserve">1 kOhm ±5% </t>
  </si>
  <si>
    <t xml:space="preserve">2 kOhm ±5% </t>
  </si>
  <si>
    <t xml:space="preserve">2,7 kOhm ±1% </t>
  </si>
  <si>
    <t xml:space="preserve">3 kOhm ±5% </t>
  </si>
  <si>
    <t xml:space="preserve">3,3 kOhm ±5% </t>
  </si>
  <si>
    <t xml:space="preserve">3,6 kOhm ±5% </t>
  </si>
  <si>
    <t xml:space="preserve">3,9 kOhm ±5% </t>
  </si>
  <si>
    <t xml:space="preserve">4,7 kOhm ±5% </t>
  </si>
  <si>
    <t xml:space="preserve">5,6 kOhm ±5%   </t>
  </si>
  <si>
    <t xml:space="preserve">8,06 kOhm ±1% </t>
  </si>
  <si>
    <t>10 kOhm ±1%</t>
  </si>
  <si>
    <t>10 kOhm ±5%</t>
  </si>
  <si>
    <t xml:space="preserve">33 kOhm ±5% </t>
  </si>
  <si>
    <t xml:space="preserve">68 kOhm ±1%   </t>
  </si>
  <si>
    <t xml:space="preserve">100 kOhm ±5% </t>
  </si>
  <si>
    <t xml:space="preserve">150 kOhm ±5% </t>
  </si>
  <si>
    <t xml:space="preserve">300 kOhm ±5% </t>
  </si>
  <si>
    <t xml:space="preserve">330 kOhm ±5%   </t>
  </si>
  <si>
    <t>510 kOhm ±5%</t>
  </si>
  <si>
    <t xml:space="preserve">LL4148 </t>
  </si>
  <si>
    <t>SOD-80</t>
  </si>
  <si>
    <t>MOQ:2500</t>
  </si>
  <si>
    <t>Bridge Rectifier</t>
  </si>
  <si>
    <t>B1S  WTE</t>
  </si>
  <si>
    <t>TOS</t>
  </si>
  <si>
    <t>MOQ:750</t>
  </si>
  <si>
    <t>Zener Diod</t>
  </si>
  <si>
    <t xml:space="preserve">BZX84-C6V2 </t>
  </si>
  <si>
    <t>SOT-23</t>
  </si>
  <si>
    <t>MOQ:3000</t>
  </si>
  <si>
    <t>0,68uF ±20% 16V Y5V</t>
  </si>
  <si>
    <t xml:space="preserve"> A11080103 OI</t>
  </si>
  <si>
    <t xml:space="preserve">1uF ±20% 16V Y5V </t>
  </si>
  <si>
    <t>SMD 1206</t>
  </si>
  <si>
    <t>220 Ohm ±5%</t>
  </si>
  <si>
    <t>1 kOhm ±5%</t>
  </si>
  <si>
    <t>SMD 2010</t>
  </si>
  <si>
    <t>5,6 kOhm ±5%</t>
  </si>
  <si>
    <t xml:space="preserve">Supressor   
</t>
  </si>
  <si>
    <t>SM05</t>
  </si>
  <si>
    <t>SEM</t>
  </si>
  <si>
    <t>CC0603JRNPO9BN180</t>
  </si>
  <si>
    <t xml:space="preserve">SMD 0603 18pF ±5% 50V NPO  </t>
  </si>
  <si>
    <t>SANSUNG</t>
  </si>
  <si>
    <t>4000/REEL</t>
  </si>
  <si>
    <t xml:space="preserve"> A11080102OI</t>
  </si>
  <si>
    <t>CC0603JRNPO9BN220</t>
  </si>
  <si>
    <t xml:space="preserve">SMD 0603 22pF ±5% 50V NPO  </t>
  </si>
  <si>
    <t>12+</t>
  </si>
  <si>
    <t>CC0603KRX7R9BB222</t>
  </si>
  <si>
    <t>SMD 0603 2200pF ±10% 50V X7R</t>
  </si>
  <si>
    <t>CC0603KRX7R9BB103</t>
  </si>
  <si>
    <t xml:space="preserve">SMD 0603 0,01uF ±20% 50V Y5V  </t>
  </si>
  <si>
    <t>CC1206KRX7RBBB103</t>
  </si>
  <si>
    <t xml:space="preserve">SMD 1206 0,01uF X7R 500V  </t>
  </si>
  <si>
    <t xml:space="preserve">SMD 1206 </t>
  </si>
  <si>
    <t>YEGAO</t>
  </si>
  <si>
    <t>3000/REEL</t>
  </si>
  <si>
    <t>CC1206ZRY5V9BB474</t>
  </si>
  <si>
    <t xml:space="preserve">SMD 1206 0,47uF ±20% 50V Y5V  </t>
  </si>
  <si>
    <t>CC1206ZRY5V9BB105</t>
  </si>
  <si>
    <t xml:space="preserve">SMD 1206 1uF ±20% 50V Y5V  </t>
  </si>
  <si>
    <t>2000/REEL</t>
  </si>
  <si>
    <t>NEED P/N</t>
  </si>
  <si>
    <t>1 Ohm ±1%</t>
  </si>
  <si>
    <t xml:space="preserve">SMD 0603 </t>
  </si>
  <si>
    <t>5000/REEL</t>
  </si>
  <si>
    <t xml:space="preserve">3 Ohm, ±5% </t>
  </si>
  <si>
    <t xml:space="preserve">3,9 Ohm ±5% </t>
  </si>
  <si>
    <t xml:space="preserve">SMD 0805 </t>
  </si>
  <si>
    <t xml:space="preserve">15 Ohm ±5% </t>
  </si>
  <si>
    <t xml:space="preserve">SMD 2010 </t>
  </si>
  <si>
    <t xml:space="preserve">30 Ohm ±5% </t>
  </si>
  <si>
    <t>33 Ohm ±5%</t>
  </si>
  <si>
    <t>100 Ohm ±5%</t>
  </si>
  <si>
    <t xml:space="preserve">120 Ohm ±5% </t>
  </si>
  <si>
    <t>150 Ohm ±5%</t>
  </si>
  <si>
    <t xml:space="preserve">220 Ohm ±5% </t>
  </si>
  <si>
    <t xml:space="preserve">270 Ohm ±5% </t>
  </si>
  <si>
    <t>820 Ohm ±5%</t>
  </si>
  <si>
    <t xml:space="preserve">1 kOhm ±1% </t>
  </si>
  <si>
    <t>1,5 kOhm ±5%</t>
  </si>
  <si>
    <t xml:space="preserve">1,5 kOhm ±5% </t>
  </si>
  <si>
    <t xml:space="preserve">2,4 kOhm ±5% </t>
  </si>
  <si>
    <t xml:space="preserve">7,32 kOhm ±1% </t>
  </si>
  <si>
    <t>11 kOhm ±5%</t>
  </si>
  <si>
    <t xml:space="preserve">15 kOhm ±5% </t>
  </si>
  <si>
    <t xml:space="preserve">18 kOhm ±1% </t>
  </si>
  <si>
    <t>20 kOhm ±5%</t>
  </si>
  <si>
    <t>27 kOhm ±1%</t>
  </si>
  <si>
    <t>30 kOhm ±5%</t>
  </si>
  <si>
    <t xml:space="preserve">47 kOhm ±5% </t>
  </si>
  <si>
    <t xml:space="preserve">68 kOhm ±5% </t>
  </si>
  <si>
    <t xml:space="preserve">82 kOhm ±5% </t>
  </si>
  <si>
    <t xml:space="preserve">470 kOhm ±5% </t>
  </si>
  <si>
    <t xml:space="preserve">510 kOhm ±5% </t>
  </si>
  <si>
    <t xml:space="preserve">1 MOhm ±5% </t>
  </si>
  <si>
    <t xml:space="preserve">10 MOhm ±5% </t>
  </si>
  <si>
    <t>BAV70</t>
  </si>
  <si>
    <t>ON</t>
  </si>
  <si>
    <t>BAV99</t>
  </si>
  <si>
    <t xml:space="preserve">BZX84-C3V3 </t>
  </si>
  <si>
    <t>SM4007</t>
  </si>
  <si>
    <t>DO-213AB</t>
  </si>
  <si>
    <t>Transistor</t>
  </si>
  <si>
    <t>BC807-40</t>
  </si>
  <si>
    <t>BC817-40</t>
  </si>
  <si>
    <t>BC847C</t>
  </si>
  <si>
    <t xml:space="preserve"> ON</t>
  </si>
  <si>
    <t>BCX51-16</t>
  </si>
  <si>
    <t>MMBT5551</t>
  </si>
  <si>
    <t>http://www.fairchildsemi.com/ds/2N/2N5551.pdf</t>
  </si>
  <si>
    <t>A11092003GV</t>
  </si>
  <si>
    <t>OPEN</t>
  </si>
  <si>
    <t>PCB</t>
  </si>
  <si>
    <t>A11110801OI</t>
  </si>
  <si>
    <t>A11081201 OI</t>
  </si>
  <si>
    <t>Office</t>
  </si>
  <si>
    <t>battery/电池</t>
  </si>
  <si>
    <t>24A LR03 SIZEAAA 1.6V</t>
  </si>
  <si>
    <t>GP</t>
  </si>
  <si>
    <t>BO13032203</t>
  </si>
  <si>
    <t>Grandway</t>
  </si>
  <si>
    <t>UMITEL</t>
  </si>
  <si>
    <t>connecter/连接器</t>
  </si>
  <si>
    <t>CKX3-3,5-13</t>
  </si>
  <si>
    <t>free samples</t>
  </si>
  <si>
    <t xml:space="preserve">Element </t>
  </si>
  <si>
    <t>Miko</t>
  </si>
  <si>
    <t>BO13032501</t>
  </si>
  <si>
    <t>IGOR</t>
  </si>
  <si>
    <t>单面线路板（Single-sided pcb）</t>
  </si>
  <si>
    <t>ZXH1-1</t>
  </si>
  <si>
    <t>双面线路板（Double-sided pcb）</t>
  </si>
  <si>
    <t xml:space="preserve">  </t>
  </si>
  <si>
    <t>JIAHAO</t>
  </si>
  <si>
    <t>khf-10</t>
  </si>
  <si>
    <t>no brand</t>
  </si>
  <si>
    <t>ink pump big大墨泵</t>
  </si>
  <si>
    <t>khf-30</t>
  </si>
  <si>
    <t>ink filter塑料过滤器</t>
  </si>
  <si>
    <t>hy-f-c</t>
  </si>
  <si>
    <t>Damper塑料墨囊过滤器</t>
  </si>
  <si>
    <t>1018w</t>
  </si>
  <si>
    <t>BO13032905</t>
  </si>
  <si>
    <t>2PH18662A</t>
  </si>
  <si>
    <t>BO13032906</t>
  </si>
  <si>
    <t>zhongxinhua</t>
  </si>
  <si>
    <t>pnls</t>
  </si>
  <si>
    <t>ZXH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</si>
  <si>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</si>
  <si>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send next time</t>
  </si>
  <si>
    <t xml:space="preserve">Office </t>
  </si>
  <si>
    <t>KM512-LN</t>
  </si>
  <si>
    <t>Konica</t>
  </si>
  <si>
    <t>0.8kg</t>
  </si>
  <si>
    <t>Office</t>
  </si>
  <si>
    <t>BO13040101</t>
  </si>
  <si>
    <t xml:space="preserve">TPK Challenger </t>
  </si>
  <si>
    <r>
      <t>printhead/</t>
    </r>
    <r>
      <rPr>
        <sz val="10"/>
        <rFont val="宋体"/>
        <family val="0"/>
      </rPr>
      <t>打印头</t>
    </r>
  </si>
  <si>
    <t>V10855R2</t>
  </si>
  <si>
    <t>2L FR-4,1.5MM HAL+Gold Finger</t>
  </si>
  <si>
    <t>PO286</t>
  </si>
  <si>
    <t>HQT NO 1/1</t>
  </si>
  <si>
    <t>单板/PCS</t>
  </si>
  <si>
    <t>V11019</t>
  </si>
  <si>
    <t>2L FR-4,2MM ENG+Gold Finger</t>
  </si>
  <si>
    <t>PO289</t>
  </si>
  <si>
    <t>V11018</t>
  </si>
  <si>
    <t>PO290</t>
  </si>
  <si>
    <t xml:space="preserve">Microsection/切片 </t>
  </si>
  <si>
    <t>microsection 20*8MM</t>
  </si>
  <si>
    <t>ferrit/铁素体 + carkass/尸体</t>
  </si>
  <si>
    <t xml:space="preserve">ER1105 9K (9K material) ferrit </t>
  </si>
  <si>
    <t>Shirui</t>
  </si>
  <si>
    <t xml:space="preserve">free samples </t>
  </si>
  <si>
    <t>sets</t>
  </si>
  <si>
    <t xml:space="preserve">ER1105 6K  (6K material) </t>
  </si>
  <si>
    <t>ferrite/铁素体</t>
  </si>
  <si>
    <t>EER0905S SR-9K</t>
  </si>
  <si>
    <t>replace</t>
  </si>
  <si>
    <t>BO13040103</t>
  </si>
  <si>
    <t>BO13040103</t>
  </si>
  <si>
    <t>Shirui</t>
  </si>
  <si>
    <t>BO13040102</t>
  </si>
  <si>
    <t xml:space="preserve">Office </t>
  </si>
  <si>
    <t xml:space="preserve">Shanghai Yorkdeal Digital Technology </t>
  </si>
  <si>
    <t xml:space="preserve">HQT </t>
  </si>
  <si>
    <t>IGOR</t>
  </si>
  <si>
    <t>inductance/电感</t>
  </si>
  <si>
    <t>0805 CV201210-100K 10uH</t>
  </si>
  <si>
    <t>Bourns</t>
  </si>
  <si>
    <t>TB030513-1</t>
  </si>
  <si>
    <t>TB 1-1</t>
  </si>
  <si>
    <t>capacitor/电容</t>
  </si>
  <si>
    <t>0603 1uF 16v X7R +-10%</t>
  </si>
  <si>
    <t>Samsung Electronics</t>
  </si>
  <si>
    <t>TB030413-1</t>
  </si>
  <si>
    <t>2220 1uF 100v +-10%</t>
  </si>
  <si>
    <t>Murata</t>
  </si>
  <si>
    <t>resistor/电阻器</t>
  </si>
  <si>
    <t>2512 365Om +-5%</t>
  </si>
  <si>
    <t>Yageo Corporation</t>
  </si>
  <si>
    <t>LED/光二极管</t>
  </si>
  <si>
    <t>WP7113GT (5mm)</t>
  </si>
  <si>
    <t>Kingbright</t>
  </si>
  <si>
    <t>WP7113YT (5mm)</t>
  </si>
  <si>
    <t>BO13040201</t>
  </si>
  <si>
    <t>TB</t>
  </si>
  <si>
    <t>photoprint软件</t>
  </si>
  <si>
    <t>带加密狗</t>
  </si>
  <si>
    <t>AIFA</t>
  </si>
  <si>
    <t>BO13040301</t>
  </si>
  <si>
    <t>Electic</t>
  </si>
  <si>
    <t xml:space="preserve">TPK Challenger </t>
  </si>
  <si>
    <t>线路板上位号</t>
  </si>
  <si>
    <t>退料数</t>
  </si>
  <si>
    <t>AIFA</t>
  </si>
  <si>
    <t xml:space="preserve"> pcs</t>
  </si>
  <si>
    <t>BQ2</t>
  </si>
  <si>
    <t>SG8002LB (24.576 Mhz)</t>
  </si>
  <si>
    <t>PCM; http://www.spezial.cz/pdf/sg8002lb.pdf</t>
  </si>
  <si>
    <t>BQ1</t>
  </si>
  <si>
    <t>SG8002LB (54 Mhz)</t>
  </si>
  <si>
    <t>C184,C185</t>
  </si>
  <si>
    <t>220uF*35V , 20%, D-8,H-11</t>
  </si>
  <si>
    <t>C202,C203</t>
  </si>
  <si>
    <t>1000uF*16V, 10x17</t>
  </si>
  <si>
    <t>C237</t>
  </si>
  <si>
    <t>2200pF*1.6kV  H20  K15-5;disc,radial</t>
  </si>
  <si>
    <t>C5,C13,C29,C62,C63,C64,C68,C97,C181,C187,C200,C201</t>
  </si>
  <si>
    <t xml:space="preserve">0.047uF  X7R; 10%  </t>
  </si>
  <si>
    <t>SMD; 0805</t>
  </si>
  <si>
    <t>C10,C22,C34,C35,C38,C43,C44,C45,C46,C47,C48,C49,C50,C53,C56,C57,C58,C59.C60,C66,C69,C70,C71,C72,C73,C74,C75,C77,C78,C79,C81,C82,C83,C85,C86,C87,C89,C90,C92,C93,C94,C95,C98,C100,C101,C102,C103,C105,C106,C108,C112,C113,C114,C115,C116,C117,C118,C119,C120,C121,C122,C123,C127,C129,C134,C135,C136,C137,C138,C139,C140,C141,C142,C143,C147,C148,C149,C152,C153,C155,C156,C157,C158,C159,C160,C162,C163,C170,C171,C172,C173,C179,C180,C183,C188,C189,C190,C191,C204,C207,C208,C209,C212,C214,C216,C219,C220,C223,C224,C227,C228,C235,C236</t>
  </si>
  <si>
    <t xml:space="preserve">0,1 uF   ;X7R; 10% </t>
  </si>
  <si>
    <t xml:space="preserve"> SMD; 0805</t>
  </si>
  <si>
    <t>C4,C6,C12,C14,C16,C25,C28,C30,C36,C40,C51,C52,C54,C65,C67,C76,C80,C84,C88,C91,C96,C99,C104,C107,C110,C124,C125,C126,C128,C130,C131,C132,C133,C150,C151,C164,C182</t>
  </si>
  <si>
    <t xml:space="preserve">10.0uF*10V  20%  </t>
  </si>
  <si>
    <t>SMD; 3216(A)</t>
  </si>
  <si>
    <t>C8,C32,C41,C42,C144,C145</t>
  </si>
  <si>
    <t xml:space="preserve">47uF*10V  20%  </t>
  </si>
  <si>
    <t>SMD; 6032(C)</t>
  </si>
  <si>
    <t>C194,C205,C206,C213,C215</t>
  </si>
  <si>
    <t xml:space="preserve">47uF*16V  20%  </t>
  </si>
  <si>
    <t>SMD; 7343(D)</t>
  </si>
  <si>
    <t>C165,C166,C167,C175,C176</t>
  </si>
  <si>
    <t xml:space="preserve">47uF*20V  20%  </t>
  </si>
  <si>
    <t>C146,C169, C178</t>
  </si>
  <si>
    <t xml:space="preserve">100uF*10V  20%  </t>
  </si>
  <si>
    <t>C154,C168,C174,C177</t>
  </si>
  <si>
    <t xml:space="preserve">220uF*10V  20%  </t>
  </si>
  <si>
    <t>DA5,DA9,DA10,DA23</t>
  </si>
  <si>
    <t xml:space="preserve">AD8061ART  </t>
  </si>
  <si>
    <t>SMD;SOT23-5</t>
  </si>
  <si>
    <t>DD10,DD11,DD12</t>
  </si>
  <si>
    <t xml:space="preserve">SAA7113H  </t>
  </si>
  <si>
    <t>SMD;QFP-44</t>
  </si>
  <si>
    <t>FU3,FU6,FU7,FU8,FU9,FU10,FU11,FU12,FU13,FU14,FU15,FU18,FU20,FU22,FU24</t>
  </si>
  <si>
    <t>MF-MSMD020</t>
  </si>
  <si>
    <t>SMD; 1812</t>
  </si>
  <si>
    <t>FU16,FU17</t>
  </si>
  <si>
    <t>MF-MSMD075</t>
  </si>
  <si>
    <t>K4</t>
  </si>
  <si>
    <t>FBR51ND12-W1</t>
  </si>
  <si>
    <t>L17</t>
  </si>
  <si>
    <t xml:space="preserve">LQH43 </t>
  </si>
  <si>
    <t>L10,L12,L14</t>
  </si>
  <si>
    <t xml:space="preserve">LQM43CN  </t>
  </si>
  <si>
    <t>4,7µH</t>
  </si>
  <si>
    <t>L11,L13</t>
  </si>
  <si>
    <t xml:space="preserve">SDR1006  </t>
  </si>
  <si>
    <t>270 µH</t>
  </si>
  <si>
    <t>SMD; 1006</t>
  </si>
  <si>
    <t>R7,R13</t>
  </si>
  <si>
    <t xml:space="preserve">0.125 Вт  51  5%  </t>
  </si>
  <si>
    <t>R46,R133,R139,R144,R152,R160,R10,R20,R142,R148,R156,R164</t>
  </si>
  <si>
    <t xml:space="preserve">0.125 Вт  56  5%  </t>
  </si>
  <si>
    <t>R11,R23,R27,R40,R42,R44,R52,R53,R141,R145,R153,R157,R161,R165,R179,R180</t>
  </si>
  <si>
    <t xml:space="preserve">0.125 Вт  75  5%  </t>
  </si>
  <si>
    <t>R41,R47,R48,R70,R79,R80,R81,R103,R107</t>
  </si>
  <si>
    <t>0.125 Вт  100  5%</t>
  </si>
  <si>
    <t>R95,R102</t>
  </si>
  <si>
    <t xml:space="preserve">0.125 Вт  120  5%  </t>
  </si>
  <si>
    <t>R38,R66</t>
  </si>
  <si>
    <t xml:space="preserve">0.125 Вт  130  5%  </t>
  </si>
  <si>
    <t>R98,R99,R170</t>
  </si>
  <si>
    <t xml:space="preserve">0.125 Вт  150  5%  </t>
  </si>
  <si>
    <t>R149</t>
  </si>
  <si>
    <t xml:space="preserve">0.125 Вт  300  5%  </t>
  </si>
  <si>
    <t>R6,R74,R108,R126,R127,R131,R134,R174</t>
  </si>
  <si>
    <t xml:space="preserve">0.125 Вт  470  5%  </t>
  </si>
  <si>
    <t>R36,R68</t>
  </si>
  <si>
    <t xml:space="preserve">0.125 Вт  560  5%  </t>
  </si>
  <si>
    <t>R16,R33,R45,R61,R72,R73,R75,R78,R128,R129,R130,R137,R169,R171,R172,R173,R175,R176,R178</t>
  </si>
  <si>
    <t xml:space="preserve">0.125 Вт  1k  5%  </t>
  </si>
  <si>
    <t>R18,R84,R85,R86,R87,R88,R89,R96,R101,R104,R105,R106,R132</t>
  </si>
  <si>
    <t xml:space="preserve">0.125 Вт  2k2  5%  </t>
  </si>
  <si>
    <t>R177</t>
  </si>
  <si>
    <t xml:space="preserve">0.125 Вт  3k  5%  </t>
  </si>
  <si>
    <t>R21,R50,R57,R62,R63,R64,R69,R120,R122,R124,R135,R136</t>
  </si>
  <si>
    <t xml:space="preserve">0.125 Вт  4k7  5%  </t>
  </si>
  <si>
    <t>R31,R39,R43,R59</t>
  </si>
  <si>
    <t xml:space="preserve">0.125 Вт  5k6  5%  </t>
  </si>
  <si>
    <t>R9,R12,R14,R15,R17,R19,R22,R24,R26,R28,R29,R30,R32,R34,R49,R54,R55,R56,R60,R67,R82,R83,R110,R125,R138,R140,R143,R146,R147,R150,R151,R154,R155,R158,R159,R162,R163,R182,R183</t>
  </si>
  <si>
    <t xml:space="preserve">0.125 Вт  10k  5%  </t>
  </si>
  <si>
    <t>R37,R65</t>
  </si>
  <si>
    <t xml:space="preserve">0.125 Вт  30k  5%  </t>
  </si>
  <si>
    <t>0.125 Вт  100k  5%</t>
  </si>
  <si>
    <t>R119,R123</t>
  </si>
  <si>
    <t xml:space="preserve">0.25 Вт  4k7  5%  </t>
  </si>
  <si>
    <t>SMD; 1206</t>
  </si>
  <si>
    <t>RN2,RN8,RN10,RN12,RN14,RN16</t>
  </si>
  <si>
    <t xml:space="preserve">CAT16-101J4 </t>
  </si>
  <si>
    <t>100; http://www.rct.ru/catalogue/32/742/758/cat16-101j4.20441.html</t>
  </si>
  <si>
    <t>RN18</t>
  </si>
  <si>
    <t>CAT16-102J4</t>
  </si>
  <si>
    <t>1k</t>
  </si>
  <si>
    <t>RN19,RN20</t>
  </si>
  <si>
    <t>CAT16-222J4</t>
  </si>
  <si>
    <t>2k2</t>
  </si>
  <si>
    <t>RN1,RN3,RN5,RN6,RN7,RN9,RN11,RN13,RN15,RN21,RN22,RN23,RN24,RN25,RN26,RN27,RN28,RN29,RN30</t>
  </si>
  <si>
    <t>CAT16-330J4</t>
  </si>
  <si>
    <t>RN17,RN46</t>
  </si>
  <si>
    <t>CAT16-471J4</t>
  </si>
  <si>
    <t>RN4</t>
  </si>
  <si>
    <t>CAT16-472J4</t>
  </si>
  <si>
    <t xml:space="preserve">4k7 </t>
  </si>
  <si>
    <t>SA1,SA4</t>
  </si>
  <si>
    <t>TS-A2PS-130</t>
  </si>
  <si>
    <t>http://www.labkit.ru/userfiles/file/documentation/Discrete/Knopki_taktovye_pereklyuchateli_vyklyuchateli.pdf</t>
  </si>
  <si>
    <t>VD22,VD23,VD25,VD51</t>
  </si>
  <si>
    <t>10BQ040</t>
  </si>
  <si>
    <t>SMD; DO-214AA (SMB)</t>
  </si>
  <si>
    <t>VD20</t>
  </si>
  <si>
    <t xml:space="preserve">BAT254  </t>
  </si>
  <si>
    <t>SMD; SOD-110</t>
  </si>
  <si>
    <t>VD24,VD26</t>
  </si>
  <si>
    <t xml:space="preserve">SMBJ18CA  </t>
  </si>
  <si>
    <t>SMD; DO-214AA  (SMB)</t>
  </si>
  <si>
    <t>VD1,VD2,VD3,VD4,VD5,VD6,VD8,VD9,VD10,VD12,VD13,VD14,VD15,VD27,VD28,VD29,VD30</t>
  </si>
  <si>
    <t xml:space="preserve">BAV99  </t>
  </si>
  <si>
    <t>SMD; SOT-23</t>
  </si>
  <si>
    <t>VT5</t>
  </si>
  <si>
    <t>IRF7316</t>
  </si>
  <si>
    <t>http://www.irf.com/product-info/datasheets/data/irf7316.pdf</t>
  </si>
  <si>
    <t>SMD; SO-8</t>
  </si>
  <si>
    <t>VT1,VT2</t>
  </si>
  <si>
    <t xml:space="preserve">HCPL-4562  </t>
  </si>
  <si>
    <t>DIP-8</t>
  </si>
  <si>
    <t>XT7,XT18</t>
  </si>
  <si>
    <t>WAGO250-202</t>
  </si>
  <si>
    <t>http://uk.farnell.com/wago/250-202/terminal-block-pcb-3-5mm-2way/dp/4718847</t>
  </si>
  <si>
    <t>XT11,XT12.1,XT12.2,XT13,XT14,XT17,XT20</t>
  </si>
  <si>
    <t>WAGO250-203</t>
  </si>
  <si>
    <t>XT3,XT8,XT15,XT19,XT21,XT26,XT27,XT29</t>
  </si>
  <si>
    <t>WAGO250-204</t>
  </si>
  <si>
    <t>XT10</t>
  </si>
  <si>
    <t>WAGO250-205</t>
  </si>
  <si>
    <t>Quartz generator 晶振</t>
  </si>
  <si>
    <t>Capacitor electrolytic aluminium 铝电解电容</t>
  </si>
  <si>
    <t>Capacitor ceramic 陶瓷电容</t>
  </si>
  <si>
    <t>Capacitor tantalum钽电容</t>
  </si>
  <si>
    <t>IC 芯片</t>
  </si>
  <si>
    <t>Fuse 保险丝</t>
  </si>
  <si>
    <t>Relay 继电器</t>
  </si>
  <si>
    <t>CPC1035N</t>
  </si>
  <si>
    <t>Inductor 电感</t>
  </si>
  <si>
    <t>Resistor 电阻</t>
  </si>
  <si>
    <t>R91,R92,R93,R97,R109,R113</t>
  </si>
  <si>
    <t>Button 开关</t>
  </si>
  <si>
    <t>Diode 二极管</t>
  </si>
  <si>
    <t>Diode array 晶体管</t>
  </si>
  <si>
    <t>Transistor array 晶体管</t>
  </si>
  <si>
    <t>Optron 光耦</t>
  </si>
  <si>
    <t>Connector 接头</t>
  </si>
  <si>
    <t>序号</t>
  </si>
  <si>
    <t>用量</t>
  </si>
  <si>
    <t>100µH  20%;http://www.aiceurope.com/PDF/Inductor%20PDF/LQH43_AIC.pdf</t>
  </si>
  <si>
    <t>End plate</t>
  </si>
  <si>
    <t>crystal 晶振</t>
  </si>
  <si>
    <t>Pezoizluchatel sound 蜂鸣器</t>
  </si>
  <si>
    <t>tantalum capacitor 钽电容</t>
  </si>
  <si>
    <t>ceramic capacitor 电容</t>
  </si>
  <si>
    <t>fuse保险丝</t>
  </si>
  <si>
    <t>resistor电阻</t>
  </si>
  <si>
    <t>A set of resistors 排组</t>
  </si>
  <si>
    <t>switch拔动开关</t>
  </si>
  <si>
    <t>button轻触 开关  贴片</t>
  </si>
  <si>
    <t>button轻触 开关   插件</t>
  </si>
  <si>
    <t>A set of diodes 管子</t>
  </si>
  <si>
    <t>diode 二极管</t>
  </si>
  <si>
    <t>Connector 连接器</t>
  </si>
  <si>
    <t>10V x 10.0 uF, type 3216 (A)</t>
  </si>
  <si>
    <t>20V x 47.0 uF, type 7343 (D)</t>
  </si>
  <si>
    <t>10V x 47.0 uF, type 6032 ©</t>
  </si>
  <si>
    <t>MF-MSMF020</t>
  </si>
  <si>
    <t xml:space="preserve"> MF-MSMF050</t>
  </si>
  <si>
    <t>222 J, 5% 2,2kOhm</t>
  </si>
  <si>
    <t>472 J, 5% 4,7kOhm</t>
  </si>
  <si>
    <t>CAT16 – 33R  J4</t>
  </si>
  <si>
    <t>CAT16 - 473 J4</t>
  </si>
  <si>
    <t>ВДМ1-4  (need analog)</t>
  </si>
  <si>
    <t>BAT254</t>
  </si>
  <si>
    <t>HC-49U 16.000 MHz  20PPM</t>
  </si>
  <si>
    <t xml:space="preserve">HCM1203X/HYT-1205
</t>
  </si>
  <si>
    <t>NPO 0805 22K50 ; 22 pF</t>
  </si>
  <si>
    <t>LQH4N  4.7UH</t>
  </si>
  <si>
    <t>LQH43   100UH</t>
  </si>
  <si>
    <t>CAT16 - 102 J4</t>
  </si>
  <si>
    <t>IDC-10MS</t>
  </si>
  <si>
    <t>PLS-40</t>
  </si>
  <si>
    <t>WAGO235-101</t>
  </si>
  <si>
    <t>WAGO235-600</t>
  </si>
  <si>
    <t>单位</t>
  </si>
  <si>
    <t>44根</t>
  </si>
  <si>
    <t>压电式喷墨打印头</t>
  </si>
  <si>
    <t>pc</t>
  </si>
  <si>
    <t>喷墨打印头/inkjet printhead</t>
  </si>
  <si>
    <t>DX-5</t>
  </si>
  <si>
    <t>EPSON</t>
  </si>
  <si>
    <t>SW13032201</t>
  </si>
  <si>
    <t>BO13040302</t>
  </si>
  <si>
    <t>B-Sunwin</t>
  </si>
  <si>
    <t xml:space="preserve">TPK </t>
  </si>
  <si>
    <t>V10776R1 Complain</t>
  </si>
  <si>
    <t>1L Al-based,1.5MM HAL</t>
  </si>
  <si>
    <t>PO141</t>
  </si>
  <si>
    <t>拼板/PNL</t>
  </si>
  <si>
    <t>BA1</t>
  </si>
  <si>
    <t>C1,C10,C14,C17,C21, C22,C27</t>
  </si>
  <si>
    <t>SMD</t>
  </si>
  <si>
    <t>C31,C32</t>
  </si>
  <si>
    <t>C34..C36</t>
  </si>
  <si>
    <t>C25,C26</t>
  </si>
  <si>
    <t>0805 (SMD)</t>
  </si>
  <si>
    <t>FU1, FU2, FU3,FU4</t>
  </si>
  <si>
    <t>200 mA</t>
  </si>
  <si>
    <t>1812 (SMD)</t>
  </si>
  <si>
    <t>FU5</t>
  </si>
  <si>
    <t>500 mA</t>
  </si>
  <si>
    <t>L2</t>
  </si>
  <si>
    <t>L1</t>
  </si>
  <si>
    <t>R1,R2,R4,R5,R8</t>
  </si>
  <si>
    <t>R14,R15,R17</t>
  </si>
  <si>
    <t>RN1</t>
  </si>
  <si>
    <t>5% 4x33 Ohm</t>
  </si>
  <si>
    <t>1206 (SMD)</t>
  </si>
  <si>
    <t>RN5,RN9,RN12</t>
  </si>
  <si>
    <t>5% 4x1 kOhm</t>
  </si>
  <si>
    <t xml:space="preserve"> RN14</t>
  </si>
  <si>
    <t>5% 4x47 kOhm</t>
  </si>
  <si>
    <t>SA1,SA2</t>
  </si>
  <si>
    <t>http://www.chipdip.ru/product/swd1-4.aspx</t>
  </si>
  <si>
    <t>SA2,SA3</t>
  </si>
  <si>
    <t>http://lib.chipdip.ru/063/DOC000063883.pdf</t>
  </si>
  <si>
    <t xml:space="preserve">VD4,VD5,
VD7..VD14,
VD16..VD18
</t>
  </si>
  <si>
    <t>http://www.fairchildsemi.com/ds/BA/BAV99.pdf</t>
  </si>
  <si>
    <t>SOT-23 (SMD)</t>
  </si>
  <si>
    <t>VD15</t>
  </si>
  <si>
    <t>http://www.nxp.com/documents/data_sheet/BAT254.pdf</t>
  </si>
  <si>
    <t>SMD, SOD-111</t>
  </si>
  <si>
    <t>VD19,VD20</t>
  </si>
  <si>
    <t>http://www.irf.com/product-info/datasheets/data/10bq40.pdf</t>
  </si>
  <si>
    <t>SMD, SMB</t>
  </si>
  <si>
    <t>XP1,XP2</t>
  </si>
  <si>
    <t>http://www.platan.ru/pdf/ec265.pdf</t>
  </si>
  <si>
    <t>XP3</t>
  </si>
  <si>
    <t>http://www.brownbear.ru/components/pls-40.html</t>
  </si>
  <si>
    <t>XT5</t>
  </si>
  <si>
    <t>http://catalog.compel.ru/file/speaker/JLW/pdf/HCM12X.pdf</t>
  </si>
  <si>
    <t>10p</t>
  </si>
  <si>
    <t>40p</t>
  </si>
  <si>
    <t>http://www1.futureelectronics.com/doc/WAGO/235-600.pdf</t>
  </si>
  <si>
    <t>封装</t>
  </si>
  <si>
    <t>退料单号</t>
  </si>
  <si>
    <t>A12110802OI MO740-4-4-1</t>
  </si>
  <si>
    <t>A12110802OI AP616-11-01</t>
  </si>
  <si>
    <t>http://www.wagocatalog.com/okv3/index_druck.asp?lid=1&amp;cid=&amp;strCheckTech=CheckTech&amp;strPic=g45.jpg&amp;strE_out=32003&amp;strBestNrID=50085719&amp;strBestNr=235-101/330-000&amp;pdf=1</t>
  </si>
  <si>
    <t>BO13040303</t>
  </si>
  <si>
    <t>IGOR</t>
  </si>
  <si>
    <t>HQT NO 2/1</t>
  </si>
  <si>
    <t xml:space="preserve">Office </t>
  </si>
  <si>
    <t>adaptor/连接器</t>
  </si>
  <si>
    <t>ADA-LCU-SM-DX</t>
  </si>
  <si>
    <t>LC/PC SM DX Adaptor</t>
  </si>
  <si>
    <t>FBK130308-01</t>
  </si>
  <si>
    <t>FCT/1</t>
  </si>
  <si>
    <t>ADA-SCU-SM-SX</t>
  </si>
  <si>
    <t>SC/PC SM SX Adaptor</t>
  </si>
  <si>
    <t>FCT/2</t>
  </si>
  <si>
    <t>attenuator/连接器</t>
  </si>
  <si>
    <t>ATT-FCU-SMFF-10dB</t>
  </si>
  <si>
    <t>FC(Female)-LC(Famle) SM 10dB Attenuator</t>
  </si>
  <si>
    <t>ADA-LCFFCM-SM-SX</t>
  </si>
  <si>
    <t>FC(Female)-LC(Male) SM Adaptor</t>
  </si>
  <si>
    <t>patchcord/跳线</t>
  </si>
  <si>
    <t>PAT-SCU-SMSX3-1M</t>
  </si>
  <si>
    <t>SC/UPC-SC/UPC SM SX 9/125 G652D 3.0mm PVC 1m</t>
  </si>
  <si>
    <t>ATT-LCU-SMMF-3dB</t>
  </si>
  <si>
    <t>LC/UPC SM 3dB Attenuator</t>
  </si>
  <si>
    <t>ATT-LCU-SMMF-5dB</t>
  </si>
  <si>
    <t>LC/UPC SM 5dB Attenuator</t>
  </si>
  <si>
    <t>ATT-LCU-SMMF-7dB</t>
  </si>
  <si>
    <t>LC/UPC SM 7dB Attenuator</t>
  </si>
  <si>
    <t>sleeve/热封管</t>
  </si>
  <si>
    <t>CON-FCU-SMSX-0.9</t>
  </si>
  <si>
    <t>FC/PC SM 0,9mm Connector</t>
  </si>
  <si>
    <t>pigtail/尾纤</t>
  </si>
  <si>
    <t>PIG-LCU-MM-1.5M</t>
  </si>
  <si>
    <t xml:space="preserve">LC/PC MM 50/125  0.9mm 1.5m Pigtail </t>
  </si>
  <si>
    <t>ATT-FCA-MF-5dB</t>
  </si>
  <si>
    <t xml:space="preserve"> FC/APC SM 5dB Attenuator </t>
  </si>
  <si>
    <t>ATT-FCA-MF-10dB</t>
  </si>
  <si>
    <t xml:space="preserve"> FC/APC SM 10dB Attenuator</t>
  </si>
  <si>
    <t>ATT-FCA-MF-20dB</t>
  </si>
  <si>
    <t xml:space="preserve"> FC/APC SM 20dB Attenuator</t>
  </si>
  <si>
    <t>connector/连接器</t>
  </si>
  <si>
    <t>CON-LCU-MM-2.0</t>
  </si>
  <si>
    <t>LC/PC MM SX 2.0mm Connector</t>
  </si>
  <si>
    <t>PAT-FCSC-SMS3-1M</t>
  </si>
  <si>
    <t>ATT-FCA-MF-15dB</t>
  </si>
  <si>
    <t>FC/APC SM 15dB Attenuator</t>
  </si>
  <si>
    <t>LC(Female)-FC(Male) SM Adaptor</t>
  </si>
  <si>
    <t>ADA-FCFLCM-SM-SX</t>
  </si>
  <si>
    <t>PAT-FLC-SMSX2-1M</t>
  </si>
  <si>
    <t>FC/UPC-LC/UPC SM SX 9/125 G652D 2.0mm PVC 1m</t>
  </si>
  <si>
    <t>PAT-SLC-SMSX2-1M</t>
  </si>
  <si>
    <t>SC/UPC-LC/UPC SM SX 9/125 G652D 2.0mm PVC 2m</t>
  </si>
  <si>
    <t>splitter/分路器</t>
  </si>
  <si>
    <t>PLC-1x4-FCU-MI1M</t>
  </si>
  <si>
    <t>Splitter  PLC 1x4  SM 0.9mm 1m with  FC/UPCconnector</t>
  </si>
  <si>
    <t>FCT/3</t>
  </si>
  <si>
    <t>PLC-1x8-FCU-MI1M</t>
  </si>
  <si>
    <t>Splitter  PLC 1x8 SM 0.9mm 1m with  FC/UPCconnector</t>
  </si>
  <si>
    <t>tube/空管</t>
  </si>
  <si>
    <t>Tube Hytrel 0,9mm white  2km/1drum  </t>
  </si>
  <si>
    <t>CON-LCU-SMSX-0.9</t>
  </si>
  <si>
    <t>LC SM SX 0.9mm Connector</t>
  </si>
  <si>
    <t>FCT/4</t>
  </si>
  <si>
    <t>CON-SCU-SMSX-3.0</t>
  </si>
  <si>
    <t>SC SM SX 3.0mm Connector</t>
  </si>
  <si>
    <t>dust cap/防尘帽</t>
  </si>
  <si>
    <t>FC/APC Adaptor dust cap</t>
  </si>
  <si>
    <t>BO13040801</t>
  </si>
  <si>
    <t>BO13040802</t>
  </si>
  <si>
    <t xml:space="preserve">FIBER </t>
  </si>
  <si>
    <t xml:space="preserve">Shenzhen Fibercan Optical </t>
  </si>
  <si>
    <t>CHIINA</t>
  </si>
  <si>
    <t>LEDL13002</t>
  </si>
  <si>
    <t xml:space="preserve">2L11531-R </t>
  </si>
  <si>
    <t>Comb Plate, Right, L=157.8mm,17T</t>
  </si>
  <si>
    <t>JF3-3</t>
  </si>
  <si>
    <t xml:space="preserve"> 2L11531-L</t>
  </si>
  <si>
    <t>Comb Plate, Left, L=157.8mm,17T</t>
  </si>
  <si>
    <t>2L08779</t>
  </si>
  <si>
    <t>Comb Plate, L=144.5mm,16T</t>
  </si>
  <si>
    <t>2L08785-M2</t>
  </si>
  <si>
    <t>Comb Plate, L=109mm,12T</t>
  </si>
  <si>
    <t>Comb Plate /梳板</t>
  </si>
  <si>
    <t>Comb Plate/梳板</t>
  </si>
  <si>
    <t>BO13040803</t>
  </si>
  <si>
    <t xml:space="preserve">光收发模块/SFP modules </t>
  </si>
  <si>
    <t>GPON QSW-SFP20GPON-V.N1</t>
  </si>
  <si>
    <t>Optical module  SFP GPON, Class C+, Upstream1,25Gb/s, Downstream 2,5Gb/s Tx1490/Rx 1310nm, 20km, LC, DFB APD</t>
  </si>
  <si>
    <t>#201304030022</t>
  </si>
  <si>
    <t>FT1/1</t>
  </si>
  <si>
    <t>JF</t>
  </si>
  <si>
    <t>LLC</t>
  </si>
  <si>
    <t>HY-F-A</t>
  </si>
  <si>
    <t>2013040703N</t>
  </si>
  <si>
    <t>HY-F-B</t>
  </si>
  <si>
    <t>HY-F-B-UV</t>
  </si>
  <si>
    <t>BIG C</t>
  </si>
  <si>
    <t>BIG CAPSULE TYPE</t>
  </si>
  <si>
    <t>180-4200</t>
  </si>
  <si>
    <t>H9730</t>
  </si>
  <si>
    <t>3 WIRES</t>
  </si>
  <si>
    <t>24T</t>
  </si>
  <si>
    <t>SHORT FLAT CABLE 短数据线</t>
  </si>
  <si>
    <t>40P-300MM</t>
  </si>
  <si>
    <t>dx7</t>
  </si>
  <si>
    <t>40p-4.6m</t>
  </si>
  <si>
    <t>#015</t>
  </si>
  <si>
    <t>dx4</t>
  </si>
  <si>
    <t>29cm*30cm</t>
  </si>
  <si>
    <t>55ZYTD51</t>
  </si>
  <si>
    <t>14P-6M</t>
  </si>
  <si>
    <t>14P-5.5M</t>
  </si>
  <si>
    <t>30P-300</t>
  </si>
  <si>
    <t>31P-37CM</t>
  </si>
  <si>
    <t>35P-37CM</t>
  </si>
  <si>
    <t>36P-3.5M</t>
  </si>
  <si>
    <t>28P-2.7M</t>
  </si>
  <si>
    <t>VC</t>
  </si>
  <si>
    <t>2013040703N-1</t>
  </si>
  <si>
    <t>2013040703N-2</t>
  </si>
  <si>
    <t>BO13040806</t>
  </si>
  <si>
    <t>JIAHAO</t>
  </si>
  <si>
    <t>EGOR</t>
  </si>
  <si>
    <t>XGIGA</t>
  </si>
  <si>
    <t>F-Trade</t>
  </si>
  <si>
    <r>
      <t>plastic filter/</t>
    </r>
    <r>
      <rPr>
        <sz val="10"/>
        <rFont val="宋体"/>
        <family val="0"/>
      </rPr>
      <t>塑料过滤器</t>
    </r>
  </si>
  <si>
    <r>
      <t>black plastic filter/</t>
    </r>
    <r>
      <rPr>
        <sz val="10"/>
        <rFont val="宋体"/>
        <family val="0"/>
      </rPr>
      <t>黑色塑料过滤器</t>
    </r>
  </si>
  <si>
    <r>
      <t>BLACK DISC FILTER/</t>
    </r>
    <r>
      <rPr>
        <sz val="10"/>
        <rFont val="宋体"/>
        <family val="0"/>
      </rPr>
      <t>黑色塑料碟形过滤器</t>
    </r>
  </si>
  <si>
    <r>
      <t>big filter/</t>
    </r>
    <r>
      <rPr>
        <sz val="10"/>
        <rFont val="宋体"/>
        <family val="0"/>
      </rPr>
      <t>大号过滤器</t>
    </r>
  </si>
  <si>
    <r>
      <t xml:space="preserve">raster/ </t>
    </r>
    <r>
      <rPr>
        <sz val="10"/>
        <rFont val="宋体"/>
        <family val="0"/>
      </rPr>
      <t>光栅</t>
    </r>
  </si>
  <si>
    <r>
      <t>raster sensor /</t>
    </r>
    <r>
      <rPr>
        <sz val="10"/>
        <rFont val="宋体"/>
        <family val="0"/>
      </rPr>
      <t>光栅读头</t>
    </r>
  </si>
  <si>
    <r>
      <t xml:space="preserve">RASTER SENSOR WITH CABLE/ </t>
    </r>
    <r>
      <rPr>
        <sz val="10"/>
        <rFont val="宋体"/>
        <family val="0"/>
      </rPr>
      <t>带线光栅读头</t>
    </r>
  </si>
  <si>
    <r>
      <t>high density cable /</t>
    </r>
    <r>
      <rPr>
        <sz val="10"/>
        <rFont val="宋体"/>
        <family val="0"/>
      </rPr>
      <t>高密线</t>
    </r>
  </si>
  <si>
    <r>
      <t>small pulley/</t>
    </r>
    <r>
      <rPr>
        <sz val="10"/>
        <rFont val="宋体"/>
        <family val="0"/>
      </rPr>
      <t>小齿轮</t>
    </r>
  </si>
  <si>
    <r>
      <t>pd damper  pd/</t>
    </r>
    <r>
      <rPr>
        <sz val="10"/>
        <rFont val="宋体"/>
        <family val="0"/>
      </rPr>
      <t>墨囊</t>
    </r>
  </si>
  <si>
    <r>
      <t>1604damper  1604/</t>
    </r>
    <r>
      <rPr>
        <sz val="10"/>
        <rFont val="宋体"/>
        <family val="0"/>
      </rPr>
      <t>墨囊</t>
    </r>
  </si>
  <si>
    <r>
      <t>60011 pump   6001/</t>
    </r>
    <r>
      <rPr>
        <sz val="10"/>
        <rFont val="宋体"/>
        <family val="0"/>
      </rPr>
      <t>泵塑料组件</t>
    </r>
  </si>
  <si>
    <r>
      <t>6003 pump  6003/</t>
    </r>
    <r>
      <rPr>
        <sz val="10"/>
        <rFont val="宋体"/>
        <family val="0"/>
      </rPr>
      <t>泵塑料组件</t>
    </r>
  </si>
  <si>
    <r>
      <t>#3 cable / 3</t>
    </r>
    <r>
      <rPr>
        <sz val="10"/>
        <rFont val="宋体"/>
        <family val="0"/>
      </rPr>
      <t>号数据线</t>
    </r>
  </si>
  <si>
    <r>
      <t>#015 raster sensor/  #015</t>
    </r>
    <r>
      <rPr>
        <sz val="10"/>
        <rFont val="宋体"/>
        <family val="0"/>
      </rPr>
      <t>光栅读头</t>
    </r>
  </si>
  <si>
    <r>
      <t xml:space="preserve">sponge/ </t>
    </r>
    <r>
      <rPr>
        <sz val="10"/>
        <rFont val="宋体"/>
        <family val="0"/>
      </rPr>
      <t>海棉片</t>
    </r>
  </si>
  <si>
    <r>
      <t>DUST-FREE CLOTH/</t>
    </r>
    <r>
      <rPr>
        <sz val="10"/>
        <rFont val="宋体"/>
        <family val="0"/>
      </rPr>
      <t>无尘布</t>
    </r>
  </si>
  <si>
    <r>
      <t>LONG DATA CABLE /</t>
    </r>
    <r>
      <rPr>
        <sz val="10"/>
        <rFont val="宋体"/>
        <family val="0"/>
      </rPr>
      <t>长数据线</t>
    </r>
  </si>
  <si>
    <r>
      <t xml:space="preserve">LONG DATA CABLE/ </t>
    </r>
    <r>
      <rPr>
        <sz val="10"/>
        <rFont val="宋体"/>
        <family val="0"/>
      </rPr>
      <t>长数据线</t>
    </r>
  </si>
  <si>
    <r>
      <t xml:space="preserve">SHORT FLAT CABLE/ </t>
    </r>
    <r>
      <rPr>
        <sz val="10"/>
        <rFont val="宋体"/>
        <family val="0"/>
      </rPr>
      <t>短数据线</t>
    </r>
  </si>
  <si>
    <r>
      <t xml:space="preserve">SHORT FLAT CABLE/ </t>
    </r>
    <r>
      <rPr>
        <sz val="10"/>
        <rFont val="宋体"/>
        <family val="0"/>
      </rPr>
      <t>短数据线</t>
    </r>
  </si>
  <si>
    <r>
      <t xml:space="preserve">SHORT FLAT CABLE/ </t>
    </r>
    <r>
      <rPr>
        <sz val="10"/>
        <rFont val="宋体"/>
        <family val="0"/>
      </rPr>
      <t>短数据线</t>
    </r>
  </si>
  <si>
    <r>
      <t>LONG DATA CABLE /</t>
    </r>
    <r>
      <rPr>
        <sz val="10"/>
        <rFont val="宋体"/>
        <family val="0"/>
      </rPr>
      <t>长数据线</t>
    </r>
  </si>
  <si>
    <r>
      <t xml:space="preserve">plastic slider cover/ </t>
    </r>
    <r>
      <rPr>
        <sz val="10"/>
        <rFont val="宋体"/>
        <family val="0"/>
      </rPr>
      <t>滑块保护套</t>
    </r>
  </si>
  <si>
    <r>
      <t xml:space="preserve"> small motor </t>
    </r>
    <r>
      <rPr>
        <sz val="10"/>
        <rFont val="宋体"/>
        <family val="0"/>
      </rPr>
      <t>小电机</t>
    </r>
  </si>
  <si>
    <r>
      <t>plastic filter/</t>
    </r>
    <r>
      <rPr>
        <sz val="10"/>
        <rFont val="宋体"/>
        <family val="0"/>
      </rPr>
      <t>塑料过滤器</t>
    </r>
  </si>
  <si>
    <t>2L FR4,1.5MM HAL+Gold Finger</t>
  </si>
  <si>
    <t>China</t>
  </si>
  <si>
    <t>PO271</t>
  </si>
  <si>
    <t>pcs</t>
  </si>
  <si>
    <t>单板/PCS</t>
  </si>
  <si>
    <t>IGOR</t>
  </si>
  <si>
    <t>2L FR4,1.5MM HAL+Gold Finger</t>
  </si>
  <si>
    <t>China</t>
  </si>
  <si>
    <t>PO286</t>
  </si>
  <si>
    <t>BO13040802</t>
  </si>
  <si>
    <t xml:space="preserve">HQT </t>
  </si>
  <si>
    <t>IGOR</t>
  </si>
  <si>
    <t xml:space="preserve">Microsection/切片 </t>
  </si>
  <si>
    <t>microsection 20*8MM</t>
  </si>
  <si>
    <r>
      <t>Escalator Handrail Fraction Wheel/</t>
    </r>
    <r>
      <rPr>
        <sz val="10"/>
        <rFont val="宋体"/>
        <family val="0"/>
      </rPr>
      <t>摩擦轮</t>
    </r>
  </si>
  <si>
    <t>587*30mm</t>
  </si>
  <si>
    <t>Fraction Wheel 587*30mm</t>
  </si>
  <si>
    <t>CHIINA</t>
  </si>
  <si>
    <t>LEDL13002</t>
  </si>
  <si>
    <t>JF3-1</t>
  </si>
  <si>
    <t>PCS</t>
  </si>
  <si>
    <t>BO13040803</t>
  </si>
  <si>
    <t>JF</t>
  </si>
  <si>
    <t>LLC</t>
  </si>
  <si>
    <r>
      <t xml:space="preserve"> Oil Cap/</t>
    </r>
    <r>
      <rPr>
        <sz val="10"/>
        <rFont val="宋体"/>
        <family val="0"/>
      </rPr>
      <t>油杯</t>
    </r>
  </si>
  <si>
    <t>OX10B</t>
  </si>
  <si>
    <t>OX10B Oil Cap, White</t>
  </si>
  <si>
    <t>JF3-2</t>
  </si>
  <si>
    <t>BO13040803</t>
  </si>
  <si>
    <t>JF</t>
  </si>
  <si>
    <t>LLC</t>
  </si>
  <si>
    <r>
      <t>Step Axle Bushing/</t>
    </r>
    <r>
      <rPr>
        <sz val="10"/>
        <rFont val="宋体"/>
        <family val="0"/>
      </rPr>
      <t>轴套</t>
    </r>
  </si>
  <si>
    <t>White Axle Bushing</t>
  </si>
  <si>
    <r>
      <t>Demarcation /</t>
    </r>
    <r>
      <rPr>
        <sz val="10"/>
        <rFont val="宋体"/>
        <family val="0"/>
      </rPr>
      <t>边界</t>
    </r>
  </si>
  <si>
    <t>ASA00B037-R,M-1200</t>
  </si>
  <si>
    <t>Yellow Demarcation, Right</t>
  </si>
  <si>
    <t>CHIINA</t>
  </si>
  <si>
    <t>LEDL13002</t>
  </si>
  <si>
    <t>PCS</t>
  </si>
  <si>
    <t>ASA00B037-L,M-1200</t>
  </si>
  <si>
    <t>Yellow Demarcation, Left</t>
  </si>
  <si>
    <t>ASA00B037-M,M-1200</t>
  </si>
  <si>
    <t>Yellow Demarcation, L=316mm, For All Step</t>
  </si>
  <si>
    <t>PCB/电路板</t>
  </si>
  <si>
    <t>PCB/电路板</t>
  </si>
  <si>
    <t>V10506 Complain</t>
  </si>
  <si>
    <t>V10855R2 Balance</t>
  </si>
  <si>
    <t>Office</t>
  </si>
  <si>
    <t>PI02</t>
  </si>
  <si>
    <t>PI03</t>
  </si>
  <si>
    <t>PI04</t>
  </si>
  <si>
    <t>PI05</t>
  </si>
  <si>
    <t>PI06</t>
  </si>
  <si>
    <t>PI07</t>
  </si>
  <si>
    <t>PCB/线路板</t>
  </si>
  <si>
    <t>V11024</t>
  </si>
  <si>
    <t>6 layer，HASL，1OZ，1.5mm</t>
  </si>
  <si>
    <t>PI01</t>
  </si>
  <si>
    <t>拼板/PNL，1出2, 7PNL</t>
  </si>
  <si>
    <t>V11025</t>
  </si>
  <si>
    <t>拼板/PNL，1出2, 5PNL</t>
  </si>
  <si>
    <t>V11030</t>
  </si>
  <si>
    <t>2 layer，HASL，2OZ，1.5mm</t>
  </si>
  <si>
    <t>单只/SINGLE</t>
  </si>
  <si>
    <t>V11033</t>
  </si>
  <si>
    <t>2 layer，HASL，1OZ，1.5mm</t>
  </si>
  <si>
    <t>V10755</t>
  </si>
  <si>
    <t>拼板/PNL，1出2, 18PNL</t>
  </si>
  <si>
    <t>V11026</t>
  </si>
  <si>
    <t>Microsection/切片</t>
  </si>
  <si>
    <t>Microsection</t>
  </si>
  <si>
    <t>BO13040903</t>
  </si>
  <si>
    <t>BOB-VFL650-5</t>
  </si>
  <si>
    <t>Pen-shape Visual Fault Locator</t>
  </si>
  <si>
    <t>BOB</t>
  </si>
  <si>
    <t>BOB1201254</t>
  </si>
  <si>
    <t>BOB-1</t>
  </si>
  <si>
    <t>set</t>
  </si>
  <si>
    <t>BOB-2</t>
  </si>
  <si>
    <t>Yorkdeal</t>
  </si>
  <si>
    <t>Warehouse</t>
  </si>
  <si>
    <t xml:space="preserve">Warehouse </t>
  </si>
  <si>
    <t xml:space="preserve">Warehouse </t>
  </si>
  <si>
    <t>BO13040805</t>
  </si>
  <si>
    <r>
      <t>ferrit/</t>
    </r>
    <r>
      <rPr>
        <sz val="10"/>
        <rFont val="宋体"/>
        <family val="0"/>
      </rPr>
      <t>铁素体</t>
    </r>
    <r>
      <rPr>
        <sz val="10"/>
        <rFont val="Arial"/>
        <family val="2"/>
      </rPr>
      <t xml:space="preserve"> + carkass/</t>
    </r>
    <r>
      <rPr>
        <sz val="10"/>
        <rFont val="宋体"/>
        <family val="0"/>
      </rPr>
      <t>尸体</t>
    </r>
  </si>
  <si>
    <t>VA1-1</t>
  </si>
  <si>
    <t>P13030403EZ</t>
  </si>
  <si>
    <t>LED/发光二极管</t>
  </si>
  <si>
    <t>8ММ8000MCD</t>
  </si>
  <si>
    <t>8mm, 45degree, 8000mcd, waterclear</t>
  </si>
  <si>
    <t>XY</t>
  </si>
  <si>
    <t>C13032703AM</t>
  </si>
  <si>
    <t>PCBA/电路板</t>
  </si>
  <si>
    <t>ТСВ-1-12В_V2</t>
  </si>
  <si>
    <t>8pcs repaired, with defect</t>
  </si>
  <si>
    <t>A12120701DT</t>
  </si>
  <si>
    <t>20-USK.03-58.410[22.0490.02]</t>
  </si>
  <si>
    <t>279*138mm/1pcs</t>
  </si>
  <si>
    <t>KW</t>
  </si>
  <si>
    <t>P13012309EZ</t>
  </si>
  <si>
    <t>14-USK.03-58.610[22.0484.02]</t>
  </si>
  <si>
    <t>205*140mm/1pcs</t>
  </si>
  <si>
    <t>P13012308EZ</t>
  </si>
  <si>
    <t>PCB test report/线路板测试报告</t>
  </si>
  <si>
    <t>40-DVU.00-58.610[22.0683.01]</t>
  </si>
  <si>
    <t>106*106mm/1pcs</t>
  </si>
  <si>
    <t>PY</t>
  </si>
  <si>
    <t>6-PRN.00-10.101[22.0562.01]</t>
  </si>
  <si>
    <t>72*85mm/20pcs</t>
  </si>
  <si>
    <t>6-PRN.00-10.101-01[22.0624.01]</t>
  </si>
  <si>
    <t>106*96.24mm/20pcs</t>
  </si>
  <si>
    <t>6-PRN.00-58.060[22.0630.01]</t>
  </si>
  <si>
    <t>71*71mm/1pcs</t>
  </si>
  <si>
    <t>6-PRN.00-58.110[22.0631.01]</t>
  </si>
  <si>
    <t>65*65mm/1pcs</t>
  </si>
  <si>
    <t>6-PRN.00-58.160[22.0632.01]</t>
  </si>
  <si>
    <t>41*22mm/16pcs</t>
  </si>
  <si>
    <t>6-PRN.00-58.210[22.0603.01]</t>
  </si>
  <si>
    <t>57.5*79mm/1pcs</t>
  </si>
  <si>
    <t>6-PRN.00-58.640[22.0617.01]</t>
  </si>
  <si>
    <t>47*40mm/1pcs</t>
  </si>
  <si>
    <t>6-PRN.00-58.660[22.0618.01]</t>
  </si>
  <si>
    <t>76*46mm/1pcs</t>
  </si>
  <si>
    <t>6-PRN.00-58.680[22.0619.01]</t>
  </si>
  <si>
    <t>IP3V2.1</t>
  </si>
  <si>
    <t>200*122mm/20pcs</t>
  </si>
  <si>
    <t>P13020113DT</t>
  </si>
  <si>
    <t>UKR-107_v_3</t>
  </si>
  <si>
    <t>128.4*108.8mm/1pcs</t>
  </si>
  <si>
    <t>P13021917AZ</t>
  </si>
  <si>
    <t>TFM11_11_0A</t>
  </si>
  <si>
    <t>200*80mm/10pcs</t>
  </si>
  <si>
    <t>P13031408MG</t>
  </si>
  <si>
    <t>terminal block/接线端子</t>
  </si>
  <si>
    <t>KF142V</t>
  </si>
  <si>
    <t>3PIN</t>
  </si>
  <si>
    <t>KF</t>
  </si>
  <si>
    <t>simple</t>
  </si>
  <si>
    <t>TD6-6</t>
  </si>
  <si>
    <t>2PIN</t>
  </si>
  <si>
    <t>KF142R</t>
  </si>
  <si>
    <t>KF390</t>
  </si>
  <si>
    <t>transistor/三极管</t>
  </si>
  <si>
    <t>IRFR420</t>
  </si>
  <si>
    <t>VISHAY</t>
  </si>
  <si>
    <t>C13032501PP</t>
  </si>
  <si>
    <t>choke/电感</t>
  </si>
  <si>
    <t>FPK1016-222K-NP</t>
  </si>
  <si>
    <t>FONRITA</t>
  </si>
  <si>
    <t>diode/二极管</t>
  </si>
  <si>
    <t>ES1J</t>
  </si>
  <si>
    <t>SMA</t>
  </si>
  <si>
    <t>KSP94</t>
  </si>
  <si>
    <t>FSC</t>
  </si>
  <si>
    <t>resistor/电阻</t>
  </si>
  <si>
    <t>RKRC0805JR-0712RL</t>
  </si>
  <si>
    <t>0805 12 Ohm-5%-0,125W</t>
  </si>
  <si>
    <t>yageo</t>
  </si>
  <si>
    <t>C13032804PP</t>
  </si>
  <si>
    <t>Capacitor/电容</t>
  </si>
  <si>
    <t>PCC1206JKNPO9BN103</t>
  </si>
  <si>
    <t xml:space="preserve">1206-NPO-0,01 uF-25V-5% </t>
  </si>
  <si>
    <t>wire/线缆</t>
  </si>
  <si>
    <t>AWG-20 50kv</t>
  </si>
  <si>
    <t>C13032001AM</t>
  </si>
  <si>
    <t>m</t>
  </si>
  <si>
    <t>IC/集成电路</t>
  </si>
  <si>
    <t>GL850G</t>
  </si>
  <si>
    <t>QFP48</t>
  </si>
  <si>
    <t>GENESYS</t>
  </si>
  <si>
    <t>C13021302VF</t>
  </si>
  <si>
    <t>Benjiamin</t>
  </si>
  <si>
    <t>Taytana</t>
  </si>
  <si>
    <t>Visual Fault Locator/光纤检测笔</t>
  </si>
  <si>
    <t>BO13040902</t>
  </si>
  <si>
    <t>Vek-Telecom</t>
  </si>
  <si>
    <t>BO13040303</t>
  </si>
  <si>
    <t>HQT NO 1/3</t>
  </si>
  <si>
    <t>TD1-6</t>
  </si>
  <si>
    <t>TD2-6</t>
  </si>
  <si>
    <t>TD3-6</t>
  </si>
  <si>
    <t>1,.65</t>
  </si>
  <si>
    <t>TD4-6</t>
  </si>
  <si>
    <t>TD5-6</t>
  </si>
  <si>
    <t xml:space="preserve">Office  </t>
  </si>
  <si>
    <t>PI08</t>
  </si>
  <si>
    <t>V11021R1</t>
  </si>
  <si>
    <t>MRT2-2</t>
  </si>
  <si>
    <t>MRT1-1</t>
  </si>
  <si>
    <t>BO13040901</t>
  </si>
  <si>
    <t>M-Techonlogy</t>
  </si>
  <si>
    <t>ATC-130410DiP198</t>
  </si>
  <si>
    <t>VIACO LTD.</t>
  </si>
  <si>
    <t>Office 12А Jiahui Xincheng, Fuming road, Shenzhen City, Guangdong Province, P.R. China</t>
  </si>
  <si>
    <t>DiP-trans Ltd</t>
  </si>
  <si>
    <t xml:space="preserve">12, Grebeshikova st.
Novosibirsk, Russian Federation 630129
</t>
  </si>
  <si>
    <t>Denis</t>
  </si>
  <si>
    <t>007-9139098705</t>
  </si>
  <si>
    <t>TO-252</t>
  </si>
  <si>
    <t>TO-92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</si>
</sst>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&quot;￥&quot;#,##0;&quot;￥&quot;\-#,##0"/>
    <numFmt numFmtId="193" formatCode="&quot;￥&quot;#,##0;[Red]&quot;￥&quot;\-#,##0"/>
    <numFmt numFmtId="194" formatCode="&quot;￥&quot;#,##0.00;&quot;￥&quot;\-#,##0.00"/>
    <numFmt numFmtId="195" formatCode="&quot;￥&quot;#,##0.00;[Red]&quot;￥&quot;\-#,##0.00"/>
    <numFmt numFmtId="196" formatCode="_ &quot;￥&quot;* #,##0_ ;_ &quot;￥&quot;* \-#,##0_ ;_ &quot;￥&quot;* &quot;-&quot;_ ;_ @_ "/>
    <numFmt numFmtId="197" formatCode="_ * #,##0_ ;_ * \-#,##0_ ;_ * &quot;-&quot;_ ;_ @_ "/>
    <numFmt numFmtId="198" formatCode="_ &quot;￥&quot;* #,##0.00_ ;_ &quot;￥&quot;* \-#,##0.00_ ;_ &quot;￥&quot;* &quot;-&quot;??_ ;_ @_ "/>
    <numFmt numFmtId="199" formatCode="_ * #,##0.00_ ;_ * \-#,##0.00_ ;_ * &quot;-&quot;??_ ;_ @_ "/>
    <numFmt numFmtId="200" formatCode="0.0000"/>
    <numFmt numFmtId="201" formatCode="yyyy/m/d;@"/>
    <numFmt numFmtId="202" formatCode="0.00_);[Red]\(0.00\)"/>
    <numFmt numFmtId="203" formatCode="0.000"/>
    <numFmt numFmtId="204" formatCode="0.00000"/>
    <numFmt numFmtId="205" formatCode="0.0"/>
    <numFmt numFmtId="206" formatCode="0.00_ "/>
    <numFmt numFmtId="207" formatCode="#,##0_ "/>
    <numFmt numFmtId="208" formatCode="0.00000_);[Red]\(0.00000\)"/>
    <numFmt numFmtId="209" formatCode="0.00000000"/>
    <numFmt numFmtId="210" formatCode="0.00000_ "/>
    <numFmt numFmtId="211" formatCode="0.0000_);[Red]\(0.0000\)"/>
    <numFmt numFmtId="212" formatCode="yyyy/mm/dd;@"/>
    <numFmt numFmtId="213" formatCode="0.000000_ "/>
    <numFmt numFmtId="214" formatCode="0.000_);[Red]\(0.000\)"/>
    <numFmt numFmtId="215" formatCode="0.000_ "/>
    <numFmt numFmtId="216" formatCode="0.00000;[Red]0.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yyyy\-mm\-dd;@"/>
    <numFmt numFmtId="222" formatCode="0.000000_);[Red]\(0.000000\)"/>
  </numFmts>
  <fonts count="37">
    <font>
      <sz val="11"/>
      <color indexed="8"/>
      <name val="Calibri"/>
      <family val="2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宋体"/>
      <family val="0"/>
    </font>
    <font>
      <sz val="11"/>
      <color indexed="9"/>
      <name val="Calibri"/>
      <family val="2"/>
    </font>
    <font>
      <sz val="12"/>
      <name val="新細明體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8"/>
      <name val="宋体"/>
      <family val="0"/>
    </font>
    <font>
      <u val="single"/>
      <sz val="10"/>
      <color indexed="12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u val="single"/>
      <sz val="10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rgb="FFFF0000"/>
      <name val="Arial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8" fillId="7" borderId="1" applyNumberFormat="0" applyAlignment="0" applyProtection="0"/>
    <xf numFmtId="0" fontId="27" fillId="20" borderId="2" applyNumberFormat="0" applyAlignment="0" applyProtection="0"/>
    <xf numFmtId="0" fontId="21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2" fillId="21" borderId="7" applyNumberFormat="0" applyAlignment="0" applyProtection="0"/>
    <xf numFmtId="0" fontId="1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</cellStyleXfs>
  <cellXfs count="28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01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20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00" fontId="7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202" fontId="4" fillId="24" borderId="17" xfId="0" applyNumberFormat="1" applyFont="1" applyFill="1" applyBorder="1" applyAlignment="1">
      <alignment horizontal="center" vertical="center"/>
    </xf>
    <xf numFmtId="203" fontId="4" fillId="24" borderId="17" xfId="0" applyNumberFormat="1" applyFont="1" applyFill="1" applyBorder="1" applyAlignment="1">
      <alignment horizontal="center" vertical="center"/>
    </xf>
    <xf numFmtId="204" fontId="4" fillId="24" borderId="17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vertical="center" shrinkToFit="1"/>
    </xf>
    <xf numFmtId="205" fontId="4" fillId="24" borderId="17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left" vertical="center" wrapText="1"/>
    </xf>
    <xf numFmtId="206" fontId="4" fillId="24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7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202" fontId="7" fillId="0" borderId="18" xfId="0" applyNumberFormat="1" applyFont="1" applyBorder="1" applyAlignment="1">
      <alignment horizontal="center" vertical="center"/>
    </xf>
    <xf numFmtId="208" fontId="7" fillId="0" borderId="10" xfId="0" applyNumberFormat="1" applyFont="1" applyBorder="1" applyAlignment="1">
      <alignment horizontal="center" vertical="center"/>
    </xf>
    <xf numFmtId="209" fontId="7" fillId="0" borderId="10" xfId="0" applyNumberFormat="1" applyFont="1" applyBorder="1" applyAlignment="1">
      <alignment horizontal="center" vertical="center"/>
    </xf>
    <xf numFmtId="209" fontId="7" fillId="0" borderId="17" xfId="0" applyNumberFormat="1" applyFont="1" applyBorder="1" applyAlignment="1">
      <alignment horizontal="center" vertical="center"/>
    </xf>
    <xf numFmtId="0" fontId="4" fillId="24" borderId="17" xfId="79" applyFont="1" applyFill="1" applyBorder="1" applyAlignment="1">
      <alignment horizontal="center" vertical="center"/>
      <protection/>
    </xf>
    <xf numFmtId="2" fontId="4" fillId="24" borderId="17" xfId="0" applyNumberFormat="1" applyFont="1" applyFill="1" applyBorder="1" applyAlignment="1">
      <alignment horizontal="center" vertical="center"/>
    </xf>
    <xf numFmtId="204" fontId="4" fillId="24" borderId="17" xfId="0" applyNumberFormat="1" applyFont="1" applyFill="1" applyBorder="1" applyAlignment="1">
      <alignment horizontal="center" vertical="center" wrapText="1"/>
    </xf>
    <xf numFmtId="204" fontId="4" fillId="24" borderId="17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vertical="center"/>
    </xf>
    <xf numFmtId="204" fontId="4" fillId="24" borderId="16" xfId="0" applyNumberFormat="1" applyFont="1" applyFill="1" applyBorder="1" applyAlignment="1">
      <alignment vertical="center"/>
    </xf>
    <xf numFmtId="2" fontId="4" fillId="24" borderId="10" xfId="0" applyNumberFormat="1" applyFont="1" applyFill="1" applyBorder="1" applyAlignment="1">
      <alignment vertical="center"/>
    </xf>
    <xf numFmtId="204" fontId="4" fillId="24" borderId="10" xfId="0" applyNumberFormat="1" applyFont="1" applyFill="1" applyBorder="1" applyAlignment="1">
      <alignment vertical="center"/>
    </xf>
    <xf numFmtId="49" fontId="4" fillId="24" borderId="17" xfId="0" applyNumberFormat="1" applyFont="1" applyFill="1" applyBorder="1" applyAlignment="1">
      <alignment horizontal="center" vertical="center"/>
    </xf>
    <xf numFmtId="208" fontId="4" fillId="24" borderId="17" xfId="0" applyNumberFormat="1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 wrapText="1"/>
    </xf>
    <xf numFmtId="0" fontId="4" fillId="17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left" vertical="center" wrapText="1"/>
    </xf>
    <xf numFmtId="202" fontId="4" fillId="17" borderId="17" xfId="0" applyNumberFormat="1" applyFont="1" applyFill="1" applyBorder="1" applyAlignment="1">
      <alignment horizontal="center" vertical="center"/>
    </xf>
    <xf numFmtId="206" fontId="4" fillId="17" borderId="17" xfId="0" applyNumberFormat="1" applyFont="1" applyFill="1" applyBorder="1" applyAlignment="1">
      <alignment horizontal="center" vertical="center"/>
    </xf>
    <xf numFmtId="203" fontId="4" fillId="17" borderId="17" xfId="0" applyNumberFormat="1" applyFont="1" applyFill="1" applyBorder="1" applyAlignment="1">
      <alignment horizontal="center" vertical="center"/>
    </xf>
    <xf numFmtId="2" fontId="4" fillId="17" borderId="17" xfId="0" applyNumberFormat="1" applyFont="1" applyFill="1" applyBorder="1" applyAlignment="1">
      <alignment horizontal="center" vertical="center"/>
    </xf>
    <xf numFmtId="204" fontId="4" fillId="17" borderId="17" xfId="0" applyNumberFormat="1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204" fontId="4" fillId="17" borderId="17" xfId="0" applyNumberFormat="1" applyFont="1" applyFill="1" applyBorder="1" applyAlignment="1">
      <alignment horizontal="center" vertical="center" wrapText="1"/>
    </xf>
    <xf numFmtId="204" fontId="4" fillId="17" borderId="17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 vertical="center" shrinkToFit="1"/>
    </xf>
    <xf numFmtId="2" fontId="4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00" fontId="4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204" fontId="4" fillId="0" borderId="17" xfId="0" applyNumberFormat="1" applyFont="1" applyFill="1" applyBorder="1" applyAlignment="1">
      <alignment horizontal="center" vertical="center" wrapText="1"/>
    </xf>
    <xf numFmtId="204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8" fontId="4" fillId="0" borderId="0" xfId="0" applyNumberFormat="1" applyFont="1" applyBorder="1" applyAlignment="1">
      <alignment horizontal="center" vertical="center"/>
    </xf>
    <xf numFmtId="208" fontId="7" fillId="0" borderId="12" xfId="0" applyNumberFormat="1" applyFont="1" applyBorder="1" applyAlignment="1">
      <alignment horizontal="center" vertical="center" wrapText="1"/>
    </xf>
    <xf numFmtId="208" fontId="4" fillId="0" borderId="15" xfId="0" applyNumberFormat="1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2" xfId="79" applyFont="1" applyFill="1" applyBorder="1" applyAlignment="1">
      <alignment horizontal="center" vertical="center"/>
      <protection/>
    </xf>
    <xf numFmtId="208" fontId="7" fillId="0" borderId="1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left" vertical="center" wrapText="1"/>
    </xf>
    <xf numFmtId="204" fontId="4" fillId="25" borderId="17" xfId="0" applyNumberFormat="1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202" fontId="4" fillId="25" borderId="17" xfId="0" applyNumberFormat="1" applyFont="1" applyFill="1" applyBorder="1" applyAlignment="1">
      <alignment horizontal="center" vertical="center"/>
    </xf>
    <xf numFmtId="206" fontId="4" fillId="25" borderId="17" xfId="0" applyNumberFormat="1" applyFont="1" applyFill="1" applyBorder="1" applyAlignment="1">
      <alignment horizontal="center" vertical="center"/>
    </xf>
    <xf numFmtId="203" fontId="4" fillId="25" borderId="17" xfId="0" applyNumberFormat="1" applyFont="1" applyFill="1" applyBorder="1" applyAlignment="1">
      <alignment horizontal="center" vertical="center"/>
    </xf>
    <xf numFmtId="2" fontId="4" fillId="25" borderId="17" xfId="0" applyNumberFormat="1" applyFont="1" applyFill="1" applyBorder="1" applyAlignment="1">
      <alignment horizontal="center" vertical="center"/>
    </xf>
    <xf numFmtId="204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shrinkToFit="1"/>
    </xf>
    <xf numFmtId="0" fontId="7" fillId="25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2" fontId="4" fillId="0" borderId="17" xfId="0" applyNumberFormat="1" applyFont="1" applyFill="1" applyBorder="1" applyAlignment="1">
      <alignment horizontal="center" vertical="center"/>
    </xf>
    <xf numFmtId="206" fontId="4" fillId="0" borderId="17" xfId="0" applyNumberFormat="1" applyFont="1" applyFill="1" applyBorder="1" applyAlignment="1">
      <alignment horizontal="center" vertical="center"/>
    </xf>
    <xf numFmtId="203" fontId="4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202" fontId="3" fillId="0" borderId="1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10" fontId="4" fillId="0" borderId="17" xfId="0" applyNumberFormat="1" applyFont="1" applyFill="1" applyBorder="1" applyAlignment="1">
      <alignment horizontal="center" vertical="center"/>
    </xf>
    <xf numFmtId="0" fontId="4" fillId="0" borderId="17" xfId="57" applyFont="1" applyFill="1" applyBorder="1" applyAlignment="1">
      <alignment horizontal="center"/>
      <protection/>
    </xf>
    <xf numFmtId="0" fontId="4" fillId="0" borderId="17" xfId="57" applyFont="1" applyFill="1" applyBorder="1" applyAlignment="1">
      <alignment horizontal="center" vertical="top" wrapText="1"/>
      <protection/>
    </xf>
    <xf numFmtId="0" fontId="4" fillId="0" borderId="17" xfId="57" applyFont="1" applyFill="1" applyBorder="1" applyAlignment="1">
      <alignment horizontal="center" vertical="top"/>
      <protection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24" borderId="17" xfId="57" applyFont="1" applyFill="1" applyBorder="1" applyAlignment="1">
      <alignment horizontal="center"/>
      <protection/>
    </xf>
    <xf numFmtId="0" fontId="4" fillId="0" borderId="17" xfId="57" applyFont="1" applyFill="1" applyBorder="1" applyAlignment="1">
      <alignment horizontal="center" wrapText="1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74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24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202" fontId="4" fillId="0" borderId="0" xfId="0" applyNumberFormat="1" applyFont="1" applyBorder="1" applyAlignment="1">
      <alignment horizontal="center" vertical="center"/>
    </xf>
    <xf numFmtId="202" fontId="7" fillId="0" borderId="14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208" fontId="7" fillId="0" borderId="17" xfId="0" applyNumberFormat="1" applyFont="1" applyFill="1" applyBorder="1" applyAlignment="1">
      <alignment horizontal="center" vertical="center"/>
    </xf>
    <xf numFmtId="0" fontId="7" fillId="0" borderId="17" xfId="79" applyFont="1" applyFill="1" applyBorder="1" applyAlignment="1">
      <alignment horizontal="center" vertical="center"/>
      <protection/>
    </xf>
    <xf numFmtId="209" fontId="7" fillId="0" borderId="17" xfId="0" applyNumberFormat="1" applyFont="1" applyFill="1" applyBorder="1" applyAlignment="1">
      <alignment horizontal="center" vertical="center"/>
    </xf>
    <xf numFmtId="208" fontId="7" fillId="0" borderId="14" xfId="0" applyNumberFormat="1" applyFont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204" fontId="4" fillId="26" borderId="18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21" fontId="4" fillId="0" borderId="0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202" fontId="4" fillId="0" borderId="18" xfId="0" applyNumberFormat="1" applyFont="1" applyFill="1" applyBorder="1" applyAlignment="1">
      <alignment horizontal="center" vertical="center"/>
    </xf>
    <xf numFmtId="204" fontId="4" fillId="0" borderId="18" xfId="0" applyNumberFormat="1" applyFont="1" applyFill="1" applyBorder="1" applyAlignment="1">
      <alignment horizontal="center" vertical="center"/>
    </xf>
    <xf numFmtId="0" fontId="4" fillId="27" borderId="1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19" xfId="0" applyFont="1" applyFill="1" applyBorder="1" applyAlignment="1">
      <alignment horizontal="center" vertical="center" wrapText="1"/>
    </xf>
    <xf numFmtId="202" fontId="4" fillId="27" borderId="10" xfId="0" applyNumberFormat="1" applyFont="1" applyFill="1" applyBorder="1" applyAlignment="1">
      <alignment horizontal="center" vertical="center" wrapText="1"/>
    </xf>
    <xf numFmtId="204" fontId="4" fillId="27" borderId="18" xfId="0" applyNumberFormat="1" applyFont="1" applyFill="1" applyBorder="1" applyAlignment="1">
      <alignment horizontal="center" vertical="center"/>
    </xf>
    <xf numFmtId="0" fontId="4" fillId="27" borderId="17" xfId="0" applyFont="1" applyFill="1" applyBorder="1" applyAlignment="1">
      <alignment horizontal="center" vertical="center"/>
    </xf>
    <xf numFmtId="0" fontId="4" fillId="27" borderId="0" xfId="0" applyFont="1" applyFill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27" borderId="18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24" borderId="17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24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213" fontId="4" fillId="27" borderId="18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Fill="1" applyBorder="1" applyAlignment="1">
      <alignment horizontal="center" vertical="center"/>
    </xf>
    <xf numFmtId="208" fontId="7" fillId="0" borderId="18" xfId="0" applyNumberFormat="1" applyFont="1" applyFill="1" applyBorder="1" applyAlignment="1">
      <alignment horizontal="center" vertical="center"/>
    </xf>
    <xf numFmtId="202" fontId="7" fillId="0" borderId="17" xfId="0" applyNumberFormat="1" applyFont="1" applyFill="1" applyBorder="1" applyAlignment="1">
      <alignment horizontal="center" vertical="center"/>
    </xf>
    <xf numFmtId="0" fontId="7" fillId="0" borderId="17" xfId="79" applyFont="1" applyFill="1" applyBorder="1" applyAlignment="1">
      <alignment horizontal="center" vertical="center" wrapText="1"/>
      <protection/>
    </xf>
    <xf numFmtId="202" fontId="4" fillId="0" borderId="10" xfId="0" applyNumberFormat="1" applyFont="1" applyFill="1" applyBorder="1" applyAlignment="1">
      <alignment horizontal="center" vertical="center" wrapText="1"/>
    </xf>
    <xf numFmtId="214" fontId="4" fillId="0" borderId="18" xfId="0" applyNumberFormat="1" applyFont="1" applyFill="1" applyBorder="1" applyAlignment="1">
      <alignment horizontal="center" vertical="center"/>
    </xf>
    <xf numFmtId="215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203" fontId="4" fillId="0" borderId="18" xfId="0" applyNumberFormat="1" applyFont="1" applyFill="1" applyBorder="1" applyAlignment="1">
      <alignment horizontal="center" vertical="center"/>
    </xf>
    <xf numFmtId="21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202" fontId="4" fillId="27" borderId="10" xfId="0" applyNumberFormat="1" applyFont="1" applyFill="1" applyBorder="1" applyAlignment="1">
      <alignment horizontal="center" vertical="center"/>
    </xf>
    <xf numFmtId="202" fontId="4" fillId="0" borderId="17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208" fontId="4" fillId="27" borderId="10" xfId="0" applyNumberFormat="1" applyFont="1" applyFill="1" applyBorder="1" applyAlignment="1">
      <alignment horizontal="center" vertical="center" wrapText="1"/>
    </xf>
    <xf numFmtId="208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08" fontId="35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27" borderId="16" xfId="0" applyFont="1" applyFill="1" applyBorder="1" applyAlignment="1">
      <alignment vertical="center" wrapText="1"/>
    </xf>
    <xf numFmtId="202" fontId="4" fillId="0" borderId="16" xfId="0" applyNumberFormat="1" applyFont="1" applyFill="1" applyBorder="1" applyAlignment="1">
      <alignment horizontal="center" vertical="center"/>
    </xf>
    <xf numFmtId="202" fontId="4" fillId="0" borderId="13" xfId="0" applyNumberFormat="1" applyFont="1" applyFill="1" applyBorder="1" applyAlignment="1">
      <alignment horizontal="center" vertical="center"/>
    </xf>
    <xf numFmtId="202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08" fontId="4" fillId="0" borderId="16" xfId="0" applyNumberFormat="1" applyFont="1" applyFill="1" applyBorder="1" applyAlignment="1">
      <alignment horizontal="center" vertical="center" wrapText="1"/>
    </xf>
    <xf numFmtId="208" fontId="4" fillId="0" borderId="13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Fill="1" applyBorder="1" applyAlignment="1">
      <alignment horizontal="center" vertical="center" wrapText="1"/>
    </xf>
    <xf numFmtId="202" fontId="4" fillId="0" borderId="16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202" fontId="4" fillId="0" borderId="10" xfId="0" applyNumberFormat="1" applyFont="1" applyFill="1" applyBorder="1" applyAlignment="1">
      <alignment horizontal="center" vertical="center" wrapText="1"/>
    </xf>
    <xf numFmtId="208" fontId="4" fillId="0" borderId="16" xfId="0" applyNumberFormat="1" applyFont="1" applyFill="1" applyBorder="1" applyAlignment="1">
      <alignment horizontal="center" vertical="center"/>
    </xf>
    <xf numFmtId="208" fontId="4" fillId="0" borderId="13" xfId="0" applyNumberFormat="1" applyFont="1" applyFill="1" applyBorder="1" applyAlignment="1">
      <alignment horizontal="center" vertical="center"/>
    </xf>
    <xf numFmtId="208" fontId="4" fillId="0" borderId="10" xfId="0" applyNumberFormat="1" applyFont="1" applyFill="1" applyBorder="1" applyAlignment="1">
      <alignment horizontal="center" vertical="center"/>
    </xf>
    <xf numFmtId="202" fontId="4" fillId="27" borderId="16" xfId="0" applyNumberFormat="1" applyFont="1" applyFill="1" applyBorder="1" applyAlignment="1">
      <alignment horizontal="center" vertical="center"/>
    </xf>
    <xf numFmtId="202" fontId="4" fillId="27" borderId="13" xfId="0" applyNumberFormat="1" applyFont="1" applyFill="1" applyBorder="1" applyAlignment="1">
      <alignment horizontal="center" vertical="center"/>
    </xf>
    <xf numFmtId="202" fontId="4" fillId="27" borderId="10" xfId="0" applyNumberFormat="1" applyFont="1" applyFill="1" applyBorder="1" applyAlignment="1">
      <alignment horizontal="center" vertical="center"/>
    </xf>
    <xf numFmtId="208" fontId="4" fillId="27" borderId="16" xfId="0" applyNumberFormat="1" applyFont="1" applyFill="1" applyBorder="1" applyAlignment="1">
      <alignment horizontal="center" vertical="center" wrapText="1"/>
    </xf>
    <xf numFmtId="208" fontId="4" fillId="27" borderId="13" xfId="0" applyNumberFormat="1" applyFont="1" applyFill="1" applyBorder="1" applyAlignment="1">
      <alignment horizontal="center" vertical="center" wrapText="1"/>
    </xf>
    <xf numFmtId="208" fontId="4" fillId="27" borderId="10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208" fontId="4" fillId="0" borderId="17" xfId="0" applyNumberFormat="1" applyFont="1" applyFill="1" applyBorder="1" applyAlignment="1">
      <alignment horizontal="center" vertical="center" wrapText="1"/>
    </xf>
    <xf numFmtId="202" fontId="4" fillId="0" borderId="17" xfId="0" applyNumberFormat="1" applyFont="1" applyFill="1" applyBorder="1" applyAlignment="1">
      <alignment horizontal="center" vertical="center" wrapText="1"/>
    </xf>
    <xf numFmtId="214" fontId="4" fillId="0" borderId="16" xfId="0" applyNumberFormat="1" applyFont="1" applyFill="1" applyBorder="1" applyAlignment="1">
      <alignment horizontal="center" vertical="center" wrapText="1"/>
    </xf>
    <xf numFmtId="214" fontId="4" fillId="0" borderId="13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/>
    </xf>
    <xf numFmtId="0" fontId="4" fillId="17" borderId="2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2" fontId="4" fillId="0" borderId="17" xfId="0" applyNumberFormat="1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 wrapText="1"/>
    </xf>
    <xf numFmtId="0" fontId="4" fillId="27" borderId="13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202" fontId="3" fillId="0" borderId="16" xfId="0" applyNumberFormat="1" applyFont="1" applyFill="1" applyBorder="1" applyAlignment="1">
      <alignment horizontal="center" vertical="center"/>
    </xf>
    <xf numFmtId="202" fontId="3" fillId="0" borderId="13" xfId="0" applyNumberFormat="1" applyFont="1" applyFill="1" applyBorder="1" applyAlignment="1">
      <alignment horizontal="center" vertical="center"/>
    </xf>
    <xf numFmtId="202" fontId="3" fillId="0" borderId="10" xfId="0" applyNumberFormat="1" applyFont="1" applyFill="1" applyBorder="1" applyAlignment="1">
      <alignment horizontal="center" vertical="center"/>
    </xf>
    <xf numFmtId="204" fontId="4" fillId="0" borderId="17" xfId="0" applyNumberFormat="1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nce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6" xfId="56"/>
    <cellStyle name="Обычный_RFQ_PO for supplie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常规 185" xfId="68"/>
    <cellStyle name="常规 187" xfId="69"/>
    <cellStyle name="常规 2" xfId="70"/>
    <cellStyle name="常规 203" xfId="71"/>
    <cellStyle name="常规 204" xfId="72"/>
    <cellStyle name="常规 226" xfId="73"/>
    <cellStyle name="常规 3" xfId="74"/>
    <cellStyle name="常规 45" xfId="75"/>
    <cellStyle name="常规 69" xfId="76"/>
    <cellStyle name="常规 77" xfId="77"/>
    <cellStyle name="常规 82" xfId="78"/>
    <cellStyle name="常规_CZ-09042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47625" cy="57150"/>
    <xdr:sp fLocksText="0">
      <xdr:nvSpPr>
        <xdr:cNvPr id="43" name="Text Box 1"/>
        <xdr:cNvSpPr txBox="1">
          <a:spLocks noChangeArrowheads="1"/>
        </xdr:cNvSpPr>
      </xdr:nvSpPr>
      <xdr:spPr>
        <a:xfrm flipV="1">
          <a:off x="10020300" y="436149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0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2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6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154</xdr:row>
      <xdr:rowOff>0</xdr:rowOff>
    </xdr:from>
    <xdr:ext cx="76200" cy="28575"/>
    <xdr:sp fLocksText="0">
      <xdr:nvSpPr>
        <xdr:cNvPr id="98" name="Text Box 2"/>
        <xdr:cNvSpPr txBox="1">
          <a:spLocks noChangeArrowheads="1"/>
        </xdr:cNvSpPr>
      </xdr:nvSpPr>
      <xdr:spPr>
        <a:xfrm>
          <a:off x="10020300" y="43614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tabSelected="1" view="pageBreakPreview" zoomScale="60" zoomScalePageLayoutView="0" workbookViewId="0" topLeftCell="A94">
      <selection activeCell="A1" sqref="A1:W16384"/>
    </sheetView>
  </sheetViews>
  <sheetFormatPr defaultColWidth="24.421875" defaultRowHeight="15"/>
  <cols>
    <col min="1" max="1" width="5.421875" style="85" customWidth="1"/>
    <col min="2" max="2" width="35.421875" style="81" bestFit="1" customWidth="1"/>
    <col min="3" max="3" width="29.8515625" style="80" customWidth="1"/>
    <col min="4" max="4" width="46.421875" style="81" customWidth="1"/>
    <col min="5" max="5" width="13.7109375" style="80" customWidth="1"/>
    <col min="6" max="6" width="19.421875" style="80" customWidth="1"/>
    <col min="7" max="7" width="14.28125" style="80" customWidth="1"/>
    <col min="8" max="8" width="15.421875" style="80" customWidth="1"/>
    <col min="9" max="9" width="11.8515625" style="80" bestFit="1" customWidth="1"/>
    <col min="10" max="10" width="7.28125" style="80" customWidth="1"/>
    <col min="11" max="11" width="17.00390625" style="80" bestFit="1" customWidth="1"/>
    <col min="12" max="12" width="16.7109375" style="82" bestFit="1" customWidth="1"/>
    <col min="13" max="13" width="16.8515625" style="99" bestFit="1" customWidth="1"/>
    <col min="14" max="16" width="6.140625" style="155" bestFit="1" customWidth="1"/>
    <col min="17" max="17" width="8.140625" style="99" bestFit="1" customWidth="1"/>
    <col min="18" max="18" width="43.140625" style="81" customWidth="1"/>
    <col min="19" max="19" width="18.7109375" style="80" customWidth="1"/>
    <col min="20" max="20" width="15.421875" style="80" customWidth="1"/>
    <col min="21" max="21" width="21.8515625" style="80" customWidth="1"/>
    <col min="22" max="22" width="36.421875" style="80" customWidth="1"/>
    <col min="23" max="23" width="23.7109375" style="80" customWidth="1"/>
    <col min="24" max="24" width="12.28125" style="80" bestFit="1" customWidth="1"/>
    <col min="25" max="25" width="4.8515625" style="80" customWidth="1"/>
    <col min="26" max="26" width="8.421875" style="80" bestFit="1" customWidth="1"/>
    <col min="27" max="30" width="4.8515625" style="80" customWidth="1"/>
    <col min="31" max="31" width="4.7109375" style="80" bestFit="1" customWidth="1"/>
    <col min="32" max="32" width="20.140625" style="80" bestFit="1" customWidth="1"/>
    <col min="33" max="34" width="24.421875" style="80" customWidth="1"/>
    <col min="35" max="35" width="24.421875" style="80" bestFit="1" customWidth="1"/>
    <col min="36" max="16384" width="24.421875" style="80" customWidth="1"/>
  </cols>
  <sheetData>
    <row r="1" spans="2:3" ht="12.75">
      <c r="B1" s="86" t="s">
        <v>0</v>
      </c>
      <c r="C1" s="88"/>
    </row>
    <row r="2" spans="2:3" ht="12.75">
      <c r="B2" s="87" t="s">
        <v>1</v>
      </c>
      <c r="C2" s="10" t="s">
        <v>1048</v>
      </c>
    </row>
    <row r="3" spans="2:6" ht="51">
      <c r="B3" s="87" t="s">
        <v>3</v>
      </c>
      <c r="C3" s="11" t="s">
        <v>1049</v>
      </c>
      <c r="F3" s="83" t="s">
        <v>4</v>
      </c>
    </row>
    <row r="4" spans="2:3" ht="12.75">
      <c r="B4" s="87" t="s">
        <v>5</v>
      </c>
      <c r="C4" s="10"/>
    </row>
    <row r="5" spans="2:8" ht="12.75">
      <c r="B5" s="87" t="s">
        <v>6</v>
      </c>
      <c r="C5" s="10"/>
      <c r="F5" s="89"/>
      <c r="G5" s="90" t="s">
        <v>7</v>
      </c>
      <c r="H5" s="88" t="s">
        <v>1047</v>
      </c>
    </row>
    <row r="6" spans="2:9" ht="12.75">
      <c r="B6" s="87"/>
      <c r="C6" s="10"/>
      <c r="F6" s="89"/>
      <c r="G6" s="90" t="s">
        <v>8</v>
      </c>
      <c r="H6" s="173">
        <v>41373</v>
      </c>
      <c r="I6" s="84"/>
    </row>
    <row r="7" spans="2:8" ht="12.75">
      <c r="B7" s="87"/>
      <c r="C7" s="10"/>
      <c r="F7" s="89"/>
      <c r="G7" s="89"/>
      <c r="H7" s="88"/>
    </row>
    <row r="8" spans="2:8" ht="12.75">
      <c r="B8" s="86" t="s">
        <v>9</v>
      </c>
      <c r="C8" s="16"/>
      <c r="E8" s="79"/>
      <c r="F8" s="89" t="s">
        <v>10</v>
      </c>
      <c r="G8" s="91">
        <f>K155</f>
        <v>215.678</v>
      </c>
      <c r="H8" s="88" t="s">
        <v>11</v>
      </c>
    </row>
    <row r="9" spans="2:8" ht="12.75">
      <c r="B9" s="87" t="s">
        <v>1</v>
      </c>
      <c r="C9" s="16" t="s">
        <v>1050</v>
      </c>
      <c r="F9" s="89" t="s">
        <v>12</v>
      </c>
      <c r="G9" s="91">
        <f>Q155</f>
        <v>0.8169129350000002</v>
      </c>
      <c r="H9" s="88" t="s">
        <v>13</v>
      </c>
    </row>
    <row r="10" spans="2:8" ht="12.75">
      <c r="B10" s="87" t="s">
        <v>3</v>
      </c>
      <c r="C10" s="10" t="s">
        <v>1051</v>
      </c>
      <c r="F10" s="89"/>
      <c r="G10" s="90">
        <f>G155</f>
        <v>30</v>
      </c>
      <c r="H10" s="92" t="s">
        <v>14</v>
      </c>
    </row>
    <row r="11" spans="2:8" ht="12.75">
      <c r="B11" s="87" t="s">
        <v>6</v>
      </c>
      <c r="C11" s="16" t="s">
        <v>1052</v>
      </c>
      <c r="F11" s="89"/>
      <c r="G11" s="89"/>
      <c r="H11" s="88"/>
    </row>
    <row r="12" spans="2:8" ht="12.75">
      <c r="B12" s="87" t="s">
        <v>5</v>
      </c>
      <c r="C12" s="16" t="s">
        <v>1053</v>
      </c>
      <c r="F12" s="89"/>
      <c r="G12" s="89"/>
      <c r="H12" s="88"/>
    </row>
    <row r="13" spans="27:31" ht="12.75">
      <c r="AA13" s="259" t="s">
        <v>15</v>
      </c>
      <c r="AB13" s="259"/>
      <c r="AC13" s="260"/>
      <c r="AE13" s="174"/>
    </row>
    <row r="14" spans="1:32" ht="38.25">
      <c r="A14" s="152" t="s">
        <v>16</v>
      </c>
      <c r="B14" s="19" t="s">
        <v>17</v>
      </c>
      <c r="C14" s="19" t="s">
        <v>18</v>
      </c>
      <c r="D14" s="19" t="s">
        <v>19</v>
      </c>
      <c r="E14" s="19" t="s">
        <v>20</v>
      </c>
      <c r="F14" s="20" t="s">
        <v>21</v>
      </c>
      <c r="G14" s="19" t="s">
        <v>22</v>
      </c>
      <c r="H14" s="21" t="s">
        <v>23</v>
      </c>
      <c r="I14" s="261" t="s">
        <v>24</v>
      </c>
      <c r="J14" s="262"/>
      <c r="K14" s="19" t="s">
        <v>25</v>
      </c>
      <c r="L14" s="22" t="s">
        <v>26</v>
      </c>
      <c r="M14" s="100" t="s">
        <v>27</v>
      </c>
      <c r="N14" s="263" t="s">
        <v>28</v>
      </c>
      <c r="O14" s="264"/>
      <c r="P14" s="264"/>
      <c r="Q14" s="265"/>
      <c r="R14" s="19" t="s">
        <v>29</v>
      </c>
      <c r="S14" s="19" t="s">
        <v>30</v>
      </c>
      <c r="T14" s="19" t="s">
        <v>31</v>
      </c>
      <c r="U14" s="19" t="s">
        <v>32</v>
      </c>
      <c r="V14" s="19" t="s">
        <v>0</v>
      </c>
      <c r="W14" s="19" t="s">
        <v>9</v>
      </c>
      <c r="X14" s="93" t="s">
        <v>33</v>
      </c>
      <c r="Y14" s="263" t="s">
        <v>34</v>
      </c>
      <c r="Z14" s="265"/>
      <c r="AA14" s="263" t="s">
        <v>35</v>
      </c>
      <c r="AB14" s="265"/>
      <c r="AC14" s="263" t="s">
        <v>36</v>
      </c>
      <c r="AD14" s="265"/>
      <c r="AE14" s="105"/>
      <c r="AF14" s="19" t="s">
        <v>37</v>
      </c>
    </row>
    <row r="15" spans="1:32" ht="12.75">
      <c r="A15" s="153"/>
      <c r="B15" s="27"/>
      <c r="C15" s="24"/>
      <c r="D15" s="24"/>
      <c r="E15" s="24"/>
      <c r="F15" s="26"/>
      <c r="G15" s="27"/>
      <c r="H15" s="24"/>
      <c r="I15" s="24"/>
      <c r="J15" s="27"/>
      <c r="K15" s="24"/>
      <c r="L15" s="28"/>
      <c r="M15" s="101"/>
      <c r="N15" s="156"/>
      <c r="O15" s="156"/>
      <c r="P15" s="156"/>
      <c r="Q15" s="161"/>
      <c r="R15" s="30"/>
      <c r="S15" s="30"/>
      <c r="T15" s="24"/>
      <c r="U15" s="30"/>
      <c r="V15" s="24"/>
      <c r="W15" s="24"/>
      <c r="X15" s="24"/>
      <c r="Y15" s="24"/>
      <c r="Z15" s="24"/>
      <c r="AA15" s="24"/>
      <c r="AB15" s="30"/>
      <c r="AC15" s="24"/>
      <c r="AD15" s="24"/>
      <c r="AE15" s="224"/>
      <c r="AF15" s="24"/>
    </row>
    <row r="16" spans="1:32" s="98" customFormat="1" ht="12.75">
      <c r="A16" s="157">
        <v>1</v>
      </c>
      <c r="B16" s="95" t="s">
        <v>367</v>
      </c>
      <c r="C16" s="95" t="s">
        <v>365</v>
      </c>
      <c r="D16" s="95"/>
      <c r="E16" s="95" t="s">
        <v>366</v>
      </c>
      <c r="F16" s="95" t="s">
        <v>55</v>
      </c>
      <c r="G16" s="226">
        <v>1</v>
      </c>
      <c r="H16" s="274" t="s">
        <v>55</v>
      </c>
      <c r="I16" s="94">
        <v>100</v>
      </c>
      <c r="J16" s="95" t="s">
        <v>41</v>
      </c>
      <c r="K16" s="274">
        <v>13</v>
      </c>
      <c r="L16" s="121">
        <f>M16*I16</f>
        <v>7.000000000000001</v>
      </c>
      <c r="M16" s="97">
        <v>0.07</v>
      </c>
      <c r="N16" s="269">
        <v>35</v>
      </c>
      <c r="O16" s="269">
        <v>30.5</v>
      </c>
      <c r="P16" s="255">
        <v>28</v>
      </c>
      <c r="Q16" s="254">
        <f>P16*O16*N16*0.000001</f>
        <v>0.02989</v>
      </c>
      <c r="R16" s="94"/>
      <c r="S16" s="94"/>
      <c r="T16" s="94" t="s">
        <v>373</v>
      </c>
      <c r="U16" s="94" t="s">
        <v>381</v>
      </c>
      <c r="V16" s="94" t="s">
        <v>364</v>
      </c>
      <c r="W16" s="94" t="s">
        <v>56</v>
      </c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s="98" customFormat="1" ht="12.75">
      <c r="A17" s="157">
        <v>2</v>
      </c>
      <c r="B17" s="95" t="s">
        <v>367</v>
      </c>
      <c r="C17" s="95" t="s">
        <v>368</v>
      </c>
      <c r="D17" s="95"/>
      <c r="E17" s="95" t="s">
        <v>366</v>
      </c>
      <c r="F17" s="95" t="s">
        <v>55</v>
      </c>
      <c r="G17" s="226">
        <v>1</v>
      </c>
      <c r="H17" s="274"/>
      <c r="I17" s="94">
        <v>30</v>
      </c>
      <c r="J17" s="95" t="s">
        <v>41</v>
      </c>
      <c r="K17" s="274"/>
      <c r="L17" s="121">
        <f>M17*I17</f>
        <v>4.62</v>
      </c>
      <c r="M17" s="97">
        <v>0.154</v>
      </c>
      <c r="N17" s="269"/>
      <c r="O17" s="269"/>
      <c r="P17" s="255"/>
      <c r="Q17" s="254"/>
      <c r="R17" s="94"/>
      <c r="S17" s="94"/>
      <c r="T17" s="94" t="s">
        <v>373</v>
      </c>
      <c r="U17" s="94" t="s">
        <v>381</v>
      </c>
      <c r="V17" s="94" t="s">
        <v>364</v>
      </c>
      <c r="W17" s="94" t="s">
        <v>56</v>
      </c>
      <c r="X17" s="94"/>
      <c r="Y17" s="94"/>
      <c r="Z17" s="94"/>
      <c r="AA17" s="94"/>
      <c r="AB17" s="94"/>
      <c r="AC17" s="94"/>
      <c r="AD17" s="94"/>
      <c r="AE17" s="94"/>
      <c r="AF17" s="94"/>
    </row>
    <row r="18" spans="1:32" s="98" customFormat="1" ht="12.75">
      <c r="A18" s="157">
        <v>3</v>
      </c>
      <c r="B18" s="95" t="s">
        <v>369</v>
      </c>
      <c r="C18" s="95" t="s">
        <v>370</v>
      </c>
      <c r="D18" s="95"/>
      <c r="E18" s="95" t="s">
        <v>366</v>
      </c>
      <c r="F18" s="95" t="s">
        <v>55</v>
      </c>
      <c r="G18" s="226">
        <v>1</v>
      </c>
      <c r="H18" s="274"/>
      <c r="I18" s="94">
        <v>20</v>
      </c>
      <c r="J18" s="95" t="s">
        <v>41</v>
      </c>
      <c r="K18" s="274"/>
      <c r="L18" s="121">
        <f>M18*I18</f>
        <v>0.48</v>
      </c>
      <c r="M18" s="97">
        <v>0.024</v>
      </c>
      <c r="N18" s="269"/>
      <c r="O18" s="269"/>
      <c r="P18" s="255"/>
      <c r="Q18" s="254"/>
      <c r="R18" s="94"/>
      <c r="S18" s="94"/>
      <c r="T18" s="94" t="s">
        <v>373</v>
      </c>
      <c r="U18" s="94" t="s">
        <v>381</v>
      </c>
      <c r="V18" s="94" t="s">
        <v>364</v>
      </c>
      <c r="W18" s="94" t="s">
        <v>56</v>
      </c>
      <c r="X18" s="94"/>
      <c r="Y18" s="94"/>
      <c r="Z18" s="94"/>
      <c r="AA18" s="94"/>
      <c r="AB18" s="94"/>
      <c r="AC18" s="94"/>
      <c r="AD18" s="94"/>
      <c r="AE18" s="94"/>
      <c r="AF18" s="94"/>
    </row>
    <row r="19" spans="1:32" s="98" customFormat="1" ht="12.75">
      <c r="A19" s="157">
        <v>4</v>
      </c>
      <c r="B19" s="95" t="s">
        <v>371</v>
      </c>
      <c r="C19" s="95" t="s">
        <v>372</v>
      </c>
      <c r="D19" s="95"/>
      <c r="E19" s="95" t="s">
        <v>366</v>
      </c>
      <c r="F19" s="95" t="s">
        <v>55</v>
      </c>
      <c r="G19" s="226">
        <v>1</v>
      </c>
      <c r="H19" s="274"/>
      <c r="I19" s="94">
        <v>15</v>
      </c>
      <c r="J19" s="95" t="s">
        <v>41</v>
      </c>
      <c r="K19" s="274"/>
      <c r="L19" s="121">
        <f>M19*I19</f>
        <v>0.22499999999999998</v>
      </c>
      <c r="M19" s="97">
        <v>0.015</v>
      </c>
      <c r="N19" s="269"/>
      <c r="O19" s="269"/>
      <c r="P19" s="255"/>
      <c r="Q19" s="254"/>
      <c r="R19" s="94"/>
      <c r="S19" s="94"/>
      <c r="T19" s="94" t="s">
        <v>373</v>
      </c>
      <c r="U19" s="94" t="s">
        <v>381</v>
      </c>
      <c r="V19" s="94" t="s">
        <v>364</v>
      </c>
      <c r="W19" s="94" t="s">
        <v>56</v>
      </c>
      <c r="X19" s="94"/>
      <c r="Y19" s="94"/>
      <c r="Z19" s="94"/>
      <c r="AA19" s="94"/>
      <c r="AB19" s="94"/>
      <c r="AC19" s="94"/>
      <c r="AD19" s="94"/>
      <c r="AE19" s="94"/>
      <c r="AF19" s="94"/>
    </row>
    <row r="20" spans="1:32" s="98" customFormat="1" ht="12.75">
      <c r="A20" s="157">
        <v>5</v>
      </c>
      <c r="B20" s="95" t="s">
        <v>362</v>
      </c>
      <c r="C20" s="95" t="s">
        <v>374</v>
      </c>
      <c r="D20" s="1" t="s">
        <v>360</v>
      </c>
      <c r="E20" s="1" t="s">
        <v>378</v>
      </c>
      <c r="F20" s="1"/>
      <c r="G20" s="1">
        <v>2</v>
      </c>
      <c r="H20" s="214" t="s">
        <v>361</v>
      </c>
      <c r="I20" s="2">
        <v>40</v>
      </c>
      <c r="J20" s="1" t="s">
        <v>377</v>
      </c>
      <c r="K20" s="2">
        <v>15.84</v>
      </c>
      <c r="L20" s="154">
        <v>15.54</v>
      </c>
      <c r="M20" s="154">
        <v>0.1295</v>
      </c>
      <c r="N20" s="168">
        <v>42</v>
      </c>
      <c r="O20" s="168">
        <v>42</v>
      </c>
      <c r="P20" s="209">
        <v>9</v>
      </c>
      <c r="Q20" s="221">
        <f>P20*O20*N20*0.000001</f>
        <v>0.015875999999999998</v>
      </c>
      <c r="R20" s="94"/>
      <c r="T20" s="94" t="s">
        <v>375</v>
      </c>
      <c r="U20" s="94" t="s">
        <v>938</v>
      </c>
      <c r="V20" s="94" t="s">
        <v>376</v>
      </c>
      <c r="W20" s="94" t="s">
        <v>359</v>
      </c>
      <c r="X20" s="94"/>
      <c r="Y20" s="94">
        <v>40</v>
      </c>
      <c r="Z20" s="94">
        <v>1</v>
      </c>
      <c r="AA20" s="94"/>
      <c r="AB20" s="94"/>
      <c r="AC20" s="94">
        <v>120</v>
      </c>
      <c r="AD20" s="94">
        <v>1</v>
      </c>
      <c r="AE20" s="94"/>
      <c r="AF20" s="94"/>
    </row>
    <row r="21" spans="1:32" s="98" customFormat="1" ht="12.75">
      <c r="A21" s="157">
        <v>6</v>
      </c>
      <c r="B21" s="95" t="s">
        <v>388</v>
      </c>
      <c r="C21" s="95" t="s">
        <v>382</v>
      </c>
      <c r="D21" s="1"/>
      <c r="E21" s="1" t="s">
        <v>383</v>
      </c>
      <c r="F21" s="2"/>
      <c r="G21" s="1">
        <v>3</v>
      </c>
      <c r="H21" s="166" t="s">
        <v>935</v>
      </c>
      <c r="I21" s="2">
        <v>4</v>
      </c>
      <c r="J21" s="2" t="s">
        <v>41</v>
      </c>
      <c r="K21" s="209">
        <v>1</v>
      </c>
      <c r="L21" s="176" t="s">
        <v>384</v>
      </c>
      <c r="M21" s="176">
        <v>0.2</v>
      </c>
      <c r="N21" s="168">
        <v>36.8</v>
      </c>
      <c r="O21" s="168">
        <v>24.9</v>
      </c>
      <c r="P21" s="168">
        <v>8</v>
      </c>
      <c r="Q21" s="221">
        <f>P21*O21*N21*0.000001</f>
        <v>0.007330559999999998</v>
      </c>
      <c r="R21" s="94"/>
      <c r="S21" s="94"/>
      <c r="T21" s="94" t="s">
        <v>386</v>
      </c>
      <c r="U21" s="94" t="s">
        <v>414</v>
      </c>
      <c r="V21" s="94" t="s">
        <v>415</v>
      </c>
      <c r="W21" s="94" t="s">
        <v>387</v>
      </c>
      <c r="X21" s="94"/>
      <c r="Y21" s="94"/>
      <c r="Z21" s="94"/>
      <c r="AA21" s="94"/>
      <c r="AB21" s="94"/>
      <c r="AC21" s="94"/>
      <c r="AD21" s="94"/>
      <c r="AE21" s="94"/>
      <c r="AF21" s="94"/>
    </row>
    <row r="22" spans="1:32" s="98" customFormat="1" ht="12.75">
      <c r="A22" s="157">
        <v>7</v>
      </c>
      <c r="B22" s="95" t="s">
        <v>47</v>
      </c>
      <c r="C22" s="95" t="s">
        <v>389</v>
      </c>
      <c r="D22" s="1" t="s">
        <v>390</v>
      </c>
      <c r="E22" s="203" t="s">
        <v>40</v>
      </c>
      <c r="F22" s="2" t="s">
        <v>391</v>
      </c>
      <c r="G22" s="226">
        <v>4</v>
      </c>
      <c r="H22" s="233" t="s">
        <v>392</v>
      </c>
      <c r="I22" s="2">
        <v>35</v>
      </c>
      <c r="J22" s="2" t="s">
        <v>41</v>
      </c>
      <c r="K22" s="256">
        <v>1</v>
      </c>
      <c r="L22" s="210">
        <v>0.4</v>
      </c>
      <c r="M22" s="211">
        <f>L22/I22</f>
        <v>0.011428571428571429</v>
      </c>
      <c r="N22" s="230">
        <v>25</v>
      </c>
      <c r="O22" s="230">
        <v>19</v>
      </c>
      <c r="P22" s="230">
        <v>11</v>
      </c>
      <c r="Q22" s="236">
        <f>N22*O22*P22/1000000</f>
        <v>0.005225</v>
      </c>
      <c r="R22" s="266" t="s">
        <v>393</v>
      </c>
      <c r="S22" s="94"/>
      <c r="T22" s="94" t="s">
        <v>413</v>
      </c>
      <c r="U22" s="94" t="s">
        <v>936</v>
      </c>
      <c r="V22" s="94" t="s">
        <v>416</v>
      </c>
      <c r="W22" s="94" t="s">
        <v>417</v>
      </c>
      <c r="X22" s="212"/>
      <c r="Y22" s="94"/>
      <c r="Z22" s="94"/>
      <c r="AA22" s="94"/>
      <c r="AB22" s="94"/>
      <c r="AC22" s="94"/>
      <c r="AD22" s="94"/>
      <c r="AE22" s="94"/>
      <c r="AF22" s="94"/>
    </row>
    <row r="23" spans="1:32" s="98" customFormat="1" ht="12.75">
      <c r="A23" s="157">
        <v>8</v>
      </c>
      <c r="B23" s="95" t="s">
        <v>47</v>
      </c>
      <c r="C23" s="95" t="s">
        <v>394</v>
      </c>
      <c r="D23" s="1" t="s">
        <v>395</v>
      </c>
      <c r="E23" s="203" t="s">
        <v>40</v>
      </c>
      <c r="F23" s="2" t="s">
        <v>396</v>
      </c>
      <c r="G23" s="226">
        <v>4</v>
      </c>
      <c r="H23" s="234"/>
      <c r="I23" s="2">
        <v>10</v>
      </c>
      <c r="J23" s="2" t="s">
        <v>41</v>
      </c>
      <c r="K23" s="257"/>
      <c r="L23" s="210">
        <v>0.2</v>
      </c>
      <c r="M23" s="211">
        <f>L23/I23</f>
        <v>0.02</v>
      </c>
      <c r="N23" s="231"/>
      <c r="O23" s="231"/>
      <c r="P23" s="231"/>
      <c r="Q23" s="237"/>
      <c r="R23" s="267"/>
      <c r="S23" s="94"/>
      <c r="T23" s="94" t="s">
        <v>413</v>
      </c>
      <c r="U23" s="94" t="s">
        <v>936</v>
      </c>
      <c r="V23" s="94" t="s">
        <v>416</v>
      </c>
      <c r="W23" s="94" t="s">
        <v>417</v>
      </c>
      <c r="X23" s="212"/>
      <c r="Y23" s="94"/>
      <c r="Z23" s="94"/>
      <c r="AA23" s="94"/>
      <c r="AB23" s="94"/>
      <c r="AC23" s="94"/>
      <c r="AD23" s="94"/>
      <c r="AE23" s="94"/>
      <c r="AF23" s="94"/>
    </row>
    <row r="24" spans="1:32" s="98" customFormat="1" ht="12.75">
      <c r="A24" s="157">
        <v>9</v>
      </c>
      <c r="B24" s="95" t="s">
        <v>47</v>
      </c>
      <c r="C24" s="95" t="s">
        <v>397</v>
      </c>
      <c r="D24" s="1" t="s">
        <v>395</v>
      </c>
      <c r="E24" s="203" t="s">
        <v>40</v>
      </c>
      <c r="F24" s="2" t="s">
        <v>398</v>
      </c>
      <c r="G24" s="226">
        <v>4</v>
      </c>
      <c r="H24" s="234"/>
      <c r="I24" s="2">
        <v>10</v>
      </c>
      <c r="J24" s="2" t="s">
        <v>41</v>
      </c>
      <c r="K24" s="257"/>
      <c r="L24" s="210">
        <v>0.2</v>
      </c>
      <c r="M24" s="211">
        <f>L24/I24</f>
        <v>0.02</v>
      </c>
      <c r="N24" s="231"/>
      <c r="O24" s="231"/>
      <c r="P24" s="231"/>
      <c r="Q24" s="237"/>
      <c r="R24" s="268"/>
      <c r="S24" s="94"/>
      <c r="T24" s="94" t="s">
        <v>413</v>
      </c>
      <c r="U24" s="94" t="s">
        <v>936</v>
      </c>
      <c r="V24" s="94" t="s">
        <v>416</v>
      </c>
      <c r="W24" s="94" t="s">
        <v>417</v>
      </c>
      <c r="X24" s="212"/>
      <c r="Y24" s="94"/>
      <c r="Z24" s="94"/>
      <c r="AA24" s="94"/>
      <c r="AB24" s="94"/>
      <c r="AC24" s="94"/>
      <c r="AD24" s="94"/>
      <c r="AE24" s="94"/>
      <c r="AF24" s="94"/>
    </row>
    <row r="25" spans="1:32" s="98" customFormat="1" ht="12.75">
      <c r="A25" s="157">
        <v>10</v>
      </c>
      <c r="B25" s="95" t="s">
        <v>399</v>
      </c>
      <c r="C25" s="95"/>
      <c r="D25" s="1" t="s">
        <v>400</v>
      </c>
      <c r="E25" s="95" t="s">
        <v>40</v>
      </c>
      <c r="F25" s="94"/>
      <c r="G25" s="226">
        <v>4</v>
      </c>
      <c r="H25" s="235"/>
      <c r="I25" s="2">
        <v>3</v>
      </c>
      <c r="J25" s="2" t="s">
        <v>41</v>
      </c>
      <c r="K25" s="258"/>
      <c r="L25" s="210">
        <v>0.003</v>
      </c>
      <c r="M25" s="211">
        <f>L25/I25</f>
        <v>0.001</v>
      </c>
      <c r="N25" s="232"/>
      <c r="O25" s="232"/>
      <c r="P25" s="232"/>
      <c r="Q25" s="238"/>
      <c r="R25" s="94"/>
      <c r="S25" s="94"/>
      <c r="T25" s="94" t="s">
        <v>413</v>
      </c>
      <c r="U25" s="94" t="s">
        <v>936</v>
      </c>
      <c r="V25" s="94" t="s">
        <v>416</v>
      </c>
      <c r="W25" s="94" t="s">
        <v>417</v>
      </c>
      <c r="X25" s="212"/>
      <c r="Y25" s="94"/>
      <c r="Z25" s="94"/>
      <c r="AA25" s="94"/>
      <c r="AB25" s="94"/>
      <c r="AC25" s="94"/>
      <c r="AD25" s="94"/>
      <c r="AE25" s="94"/>
      <c r="AF25" s="94"/>
    </row>
    <row r="26" spans="1:32" s="98" customFormat="1" ht="12.75" customHeight="1">
      <c r="A26" s="157">
        <v>11</v>
      </c>
      <c r="B26" s="95" t="s">
        <v>353</v>
      </c>
      <c r="C26" s="95" t="s">
        <v>354</v>
      </c>
      <c r="D26" s="1"/>
      <c r="E26" s="1"/>
      <c r="F26" s="2" t="s">
        <v>355</v>
      </c>
      <c r="G26" s="228">
        <v>5</v>
      </c>
      <c r="H26" s="233" t="s">
        <v>941</v>
      </c>
      <c r="I26" s="2">
        <v>25</v>
      </c>
      <c r="J26" s="2" t="s">
        <v>41</v>
      </c>
      <c r="K26" s="266">
        <v>0.72</v>
      </c>
      <c r="L26" s="154">
        <v>0.085</v>
      </c>
      <c r="M26" s="154">
        <v>0.0034</v>
      </c>
      <c r="N26" s="230">
        <v>27</v>
      </c>
      <c r="O26" s="230">
        <v>28</v>
      </c>
      <c r="P26" s="239">
        <v>12</v>
      </c>
      <c r="Q26" s="242">
        <f>P26*O26*N26*0.000001</f>
        <v>0.009072</v>
      </c>
      <c r="R26" s="94" t="s">
        <v>380</v>
      </c>
      <c r="S26" s="94"/>
      <c r="T26" s="94" t="s">
        <v>358</v>
      </c>
      <c r="U26" s="94" t="s">
        <v>385</v>
      </c>
      <c r="V26" s="94" t="s">
        <v>357</v>
      </c>
      <c r="W26" s="94" t="s">
        <v>356</v>
      </c>
      <c r="X26" s="94"/>
      <c r="Y26" s="94"/>
      <c r="Z26" s="94"/>
      <c r="AA26" s="94"/>
      <c r="AB26" s="94"/>
      <c r="AC26" s="94"/>
      <c r="AD26" s="94"/>
      <c r="AE26" s="94"/>
      <c r="AF26" s="94"/>
    </row>
    <row r="27" spans="1:32" s="98" customFormat="1" ht="12.75">
      <c r="A27" s="157">
        <v>12</v>
      </c>
      <c r="B27" s="95" t="s">
        <v>940</v>
      </c>
      <c r="C27" s="95" t="s">
        <v>402</v>
      </c>
      <c r="D27" s="1" t="s">
        <v>48</v>
      </c>
      <c r="E27" s="95" t="s">
        <v>403</v>
      </c>
      <c r="F27" s="94" t="s">
        <v>404</v>
      </c>
      <c r="G27" s="228">
        <v>5</v>
      </c>
      <c r="H27" s="234"/>
      <c r="I27" s="2">
        <v>10</v>
      </c>
      <c r="J27" s="2" t="s">
        <v>405</v>
      </c>
      <c r="K27" s="267"/>
      <c r="L27" s="154">
        <f>M27*I27</f>
        <v>0.01</v>
      </c>
      <c r="M27" s="154">
        <v>0.001</v>
      </c>
      <c r="N27" s="231"/>
      <c r="O27" s="231"/>
      <c r="P27" s="240"/>
      <c r="Q27" s="243"/>
      <c r="R27" s="94"/>
      <c r="S27" s="94"/>
      <c r="T27" s="94" t="s">
        <v>411</v>
      </c>
      <c r="U27" s="94" t="s">
        <v>710</v>
      </c>
      <c r="V27" s="94" t="s">
        <v>412</v>
      </c>
      <c r="W27" s="94" t="s">
        <v>356</v>
      </c>
      <c r="X27" s="94"/>
      <c r="Y27" s="94"/>
      <c r="Z27" s="94"/>
      <c r="AA27" s="94"/>
      <c r="AB27" s="94"/>
      <c r="AC27" s="94"/>
      <c r="AD27" s="94"/>
      <c r="AE27" s="94"/>
      <c r="AF27" s="94"/>
    </row>
    <row r="28" spans="1:32" s="98" customFormat="1" ht="12.75">
      <c r="A28" s="157">
        <v>13</v>
      </c>
      <c r="B28" s="95" t="s">
        <v>401</v>
      </c>
      <c r="C28" s="95" t="s">
        <v>406</v>
      </c>
      <c r="D28" s="1"/>
      <c r="E28" s="95" t="s">
        <v>403</v>
      </c>
      <c r="F28" s="94" t="s">
        <v>404</v>
      </c>
      <c r="G28" s="228">
        <v>5</v>
      </c>
      <c r="H28" s="234"/>
      <c r="I28" s="2">
        <v>10</v>
      </c>
      <c r="J28" s="2" t="s">
        <v>405</v>
      </c>
      <c r="K28" s="267"/>
      <c r="L28" s="154">
        <f>M28*I28</f>
        <v>0.01</v>
      </c>
      <c r="M28" s="154">
        <v>0.001</v>
      </c>
      <c r="N28" s="231"/>
      <c r="O28" s="231"/>
      <c r="P28" s="240"/>
      <c r="Q28" s="243"/>
      <c r="R28" s="94"/>
      <c r="S28" s="94"/>
      <c r="T28" s="94" t="s">
        <v>410</v>
      </c>
      <c r="U28" s="94" t="s">
        <v>710</v>
      </c>
      <c r="V28" s="94" t="s">
        <v>412</v>
      </c>
      <c r="W28" s="94" t="s">
        <v>356</v>
      </c>
      <c r="X28" s="94"/>
      <c r="Y28" s="94"/>
      <c r="Z28" s="94"/>
      <c r="AA28" s="94"/>
      <c r="AB28" s="94"/>
      <c r="AC28" s="94"/>
      <c r="AD28" s="94"/>
      <c r="AE28" s="94"/>
      <c r="AF28" s="94"/>
    </row>
    <row r="29" spans="1:32" s="98" customFormat="1" ht="12.75">
      <c r="A29" s="157">
        <v>14</v>
      </c>
      <c r="B29" s="95" t="s">
        <v>407</v>
      </c>
      <c r="C29" s="95" t="s">
        <v>408</v>
      </c>
      <c r="D29" s="1"/>
      <c r="E29" s="95" t="s">
        <v>403</v>
      </c>
      <c r="F29" s="94" t="s">
        <v>409</v>
      </c>
      <c r="G29" s="228">
        <v>5</v>
      </c>
      <c r="H29" s="235"/>
      <c r="I29" s="2">
        <v>100</v>
      </c>
      <c r="J29" s="2" t="s">
        <v>41</v>
      </c>
      <c r="K29" s="268"/>
      <c r="L29" s="154">
        <f>M29*I29</f>
        <v>0.1</v>
      </c>
      <c r="M29" s="154">
        <v>0.001</v>
      </c>
      <c r="N29" s="232"/>
      <c r="O29" s="232"/>
      <c r="P29" s="241"/>
      <c r="Q29" s="244"/>
      <c r="R29" s="94"/>
      <c r="S29" s="94"/>
      <c r="T29" s="94" t="s">
        <v>410</v>
      </c>
      <c r="U29" s="94" t="s">
        <v>710</v>
      </c>
      <c r="V29" s="94" t="s">
        <v>412</v>
      </c>
      <c r="W29" s="202" t="s">
        <v>356</v>
      </c>
      <c r="X29" s="94"/>
      <c r="Y29" s="94"/>
      <c r="Z29" s="94"/>
      <c r="AA29" s="94"/>
      <c r="AB29" s="94"/>
      <c r="AC29" s="94"/>
      <c r="AD29" s="94"/>
      <c r="AE29" s="94"/>
      <c r="AF29" s="94"/>
    </row>
    <row r="30" spans="1:32" s="183" customFormat="1" ht="12.75">
      <c r="A30" s="157">
        <v>15</v>
      </c>
      <c r="B30" s="177" t="s">
        <v>418</v>
      </c>
      <c r="C30" s="177" t="s">
        <v>419</v>
      </c>
      <c r="D30" s="178" t="s">
        <v>48</v>
      </c>
      <c r="E30" s="178" t="s">
        <v>420</v>
      </c>
      <c r="F30" s="184" t="s">
        <v>421</v>
      </c>
      <c r="G30" s="229">
        <v>6</v>
      </c>
      <c r="H30" s="270" t="s">
        <v>422</v>
      </c>
      <c r="I30" s="184">
        <v>9000</v>
      </c>
      <c r="J30" s="184" t="s">
        <v>41</v>
      </c>
      <c r="K30" s="273">
        <v>17</v>
      </c>
      <c r="L30" s="185">
        <v>0.4</v>
      </c>
      <c r="M30" s="195">
        <f aca="true" t="shared" si="0" ref="M30:M35">L30/I30</f>
        <v>4.4444444444444447E-05</v>
      </c>
      <c r="N30" s="245">
        <v>59</v>
      </c>
      <c r="O30" s="245">
        <v>38</v>
      </c>
      <c r="P30" s="245">
        <v>37</v>
      </c>
      <c r="Q30" s="248">
        <f>59*38*37*0.000001</f>
        <v>0.082954</v>
      </c>
      <c r="R30" s="182"/>
      <c r="S30" s="182"/>
      <c r="T30" s="182" t="s">
        <v>436</v>
      </c>
      <c r="U30" s="182" t="s">
        <v>381</v>
      </c>
      <c r="V30" s="182" t="s">
        <v>437</v>
      </c>
      <c r="W30" s="186" t="s">
        <v>356</v>
      </c>
      <c r="X30" s="182"/>
      <c r="Y30" s="182"/>
      <c r="Z30" s="182"/>
      <c r="AA30" s="182"/>
      <c r="AB30" s="182"/>
      <c r="AC30" s="182"/>
      <c r="AD30" s="182"/>
      <c r="AE30" s="182"/>
      <c r="AF30" s="182"/>
    </row>
    <row r="31" spans="1:32" s="183" customFormat="1" ht="25.5">
      <c r="A31" s="157">
        <v>16</v>
      </c>
      <c r="B31" s="177" t="s">
        <v>423</v>
      </c>
      <c r="C31" s="177" t="s">
        <v>424</v>
      </c>
      <c r="D31" s="178" t="s">
        <v>48</v>
      </c>
      <c r="E31" s="178" t="s">
        <v>425</v>
      </c>
      <c r="F31" s="184" t="s">
        <v>426</v>
      </c>
      <c r="G31" s="229">
        <v>6</v>
      </c>
      <c r="H31" s="271"/>
      <c r="I31" s="184">
        <v>8050</v>
      </c>
      <c r="J31" s="184" t="s">
        <v>41</v>
      </c>
      <c r="K31" s="271"/>
      <c r="L31" s="185">
        <v>0.32</v>
      </c>
      <c r="M31" s="195">
        <f t="shared" si="0"/>
        <v>3.9751552795031056E-05</v>
      </c>
      <c r="N31" s="246"/>
      <c r="O31" s="246"/>
      <c r="P31" s="246"/>
      <c r="Q31" s="249"/>
      <c r="R31" s="182"/>
      <c r="S31" s="182"/>
      <c r="T31" s="182" t="s">
        <v>436</v>
      </c>
      <c r="U31" s="182" t="s">
        <v>381</v>
      </c>
      <c r="V31" s="182" t="s">
        <v>437</v>
      </c>
      <c r="W31" s="186" t="s">
        <v>356</v>
      </c>
      <c r="X31" s="182"/>
      <c r="Y31" s="182"/>
      <c r="Z31" s="182"/>
      <c r="AA31" s="182"/>
      <c r="AB31" s="182"/>
      <c r="AC31" s="182"/>
      <c r="AD31" s="182"/>
      <c r="AE31" s="182"/>
      <c r="AF31" s="182"/>
    </row>
    <row r="32" spans="1:32" s="183" customFormat="1" ht="12.75">
      <c r="A32" s="157">
        <v>17</v>
      </c>
      <c r="B32" s="177" t="s">
        <v>423</v>
      </c>
      <c r="C32" s="177" t="s">
        <v>427</v>
      </c>
      <c r="D32" s="178" t="s">
        <v>48</v>
      </c>
      <c r="E32" s="178" t="s">
        <v>428</v>
      </c>
      <c r="F32" s="184" t="s">
        <v>426</v>
      </c>
      <c r="G32" s="229">
        <v>6</v>
      </c>
      <c r="H32" s="271"/>
      <c r="I32" s="184">
        <v>24150</v>
      </c>
      <c r="J32" s="184" t="s">
        <v>41</v>
      </c>
      <c r="K32" s="271"/>
      <c r="L32" s="185">
        <v>9</v>
      </c>
      <c r="M32" s="195">
        <f t="shared" si="0"/>
        <v>0.00037267080745341616</v>
      </c>
      <c r="N32" s="246"/>
      <c r="O32" s="246"/>
      <c r="P32" s="246"/>
      <c r="Q32" s="249"/>
      <c r="R32" s="182"/>
      <c r="S32" s="182"/>
      <c r="T32" s="182" t="s">
        <v>436</v>
      </c>
      <c r="U32" s="182" t="s">
        <v>381</v>
      </c>
      <c r="V32" s="182" t="s">
        <v>437</v>
      </c>
      <c r="W32" s="186" t="s">
        <v>356</v>
      </c>
      <c r="X32" s="182"/>
      <c r="Y32" s="182"/>
      <c r="Z32" s="182"/>
      <c r="AA32" s="182"/>
      <c r="AB32" s="182"/>
      <c r="AC32" s="182"/>
      <c r="AD32" s="182"/>
      <c r="AE32" s="182"/>
      <c r="AF32" s="182"/>
    </row>
    <row r="33" spans="1:32" s="183" customFormat="1" ht="25.5">
      <c r="A33" s="157">
        <v>18</v>
      </c>
      <c r="B33" s="177" t="s">
        <v>429</v>
      </c>
      <c r="C33" s="177" t="s">
        <v>430</v>
      </c>
      <c r="D33" s="178" t="s">
        <v>48</v>
      </c>
      <c r="E33" s="178" t="s">
        <v>431</v>
      </c>
      <c r="F33" s="184" t="s">
        <v>426</v>
      </c>
      <c r="G33" s="229">
        <v>6</v>
      </c>
      <c r="H33" s="271"/>
      <c r="I33" s="184">
        <v>8050</v>
      </c>
      <c r="J33" s="184" t="s">
        <v>41</v>
      </c>
      <c r="K33" s="271"/>
      <c r="L33" s="185">
        <v>0.6</v>
      </c>
      <c r="M33" s="195">
        <f t="shared" si="0"/>
        <v>7.453416149068323E-05</v>
      </c>
      <c r="N33" s="246"/>
      <c r="O33" s="246"/>
      <c r="P33" s="246"/>
      <c r="Q33" s="249"/>
      <c r="R33" s="182"/>
      <c r="S33" s="182"/>
      <c r="T33" s="182" t="s">
        <v>436</v>
      </c>
      <c r="U33" s="182" t="s">
        <v>381</v>
      </c>
      <c r="V33" s="182" t="s">
        <v>437</v>
      </c>
      <c r="W33" s="186" t="s">
        <v>356</v>
      </c>
      <c r="X33" s="182"/>
      <c r="Y33" s="182"/>
      <c r="Z33" s="182"/>
      <c r="AA33" s="182"/>
      <c r="AB33" s="182"/>
      <c r="AC33" s="182"/>
      <c r="AD33" s="182"/>
      <c r="AE33" s="182"/>
      <c r="AF33" s="182"/>
    </row>
    <row r="34" spans="1:32" s="183" customFormat="1" ht="12.75">
      <c r="A34" s="157">
        <v>19</v>
      </c>
      <c r="B34" s="177" t="s">
        <v>432</v>
      </c>
      <c r="C34" s="177" t="s">
        <v>433</v>
      </c>
      <c r="D34" s="178" t="s">
        <v>48</v>
      </c>
      <c r="E34" s="178" t="s">
        <v>434</v>
      </c>
      <c r="F34" s="184" t="s">
        <v>426</v>
      </c>
      <c r="G34" s="229">
        <v>6</v>
      </c>
      <c r="H34" s="271"/>
      <c r="I34" s="184">
        <v>8050</v>
      </c>
      <c r="J34" s="184" t="s">
        <v>41</v>
      </c>
      <c r="K34" s="271"/>
      <c r="L34" s="185">
        <v>2.5</v>
      </c>
      <c r="M34" s="195">
        <f t="shared" si="0"/>
        <v>0.00031055900621118014</v>
      </c>
      <c r="N34" s="246"/>
      <c r="O34" s="246"/>
      <c r="P34" s="246"/>
      <c r="Q34" s="249"/>
      <c r="R34" s="182"/>
      <c r="S34" s="182"/>
      <c r="T34" s="182" t="s">
        <v>436</v>
      </c>
      <c r="U34" s="182" t="s">
        <v>381</v>
      </c>
      <c r="V34" s="182" t="s">
        <v>437</v>
      </c>
      <c r="W34" s="186" t="s">
        <v>356</v>
      </c>
      <c r="X34" s="182"/>
      <c r="Y34" s="182"/>
      <c r="Z34" s="182"/>
      <c r="AA34" s="182"/>
      <c r="AB34" s="182"/>
      <c r="AC34" s="182"/>
      <c r="AD34" s="182"/>
      <c r="AE34" s="182"/>
      <c r="AF34" s="182"/>
    </row>
    <row r="35" spans="1:32" s="183" customFormat="1" ht="12.75">
      <c r="A35" s="157">
        <v>20</v>
      </c>
      <c r="B35" s="177" t="s">
        <v>432</v>
      </c>
      <c r="C35" s="177" t="s">
        <v>435</v>
      </c>
      <c r="D35" s="178" t="s">
        <v>48</v>
      </c>
      <c r="E35" s="178" t="s">
        <v>434</v>
      </c>
      <c r="F35" s="184" t="s">
        <v>426</v>
      </c>
      <c r="G35" s="229">
        <v>6</v>
      </c>
      <c r="H35" s="272"/>
      <c r="I35" s="184">
        <v>8050</v>
      </c>
      <c r="J35" s="184" t="s">
        <v>41</v>
      </c>
      <c r="K35" s="272"/>
      <c r="L35" s="185">
        <v>2.5</v>
      </c>
      <c r="M35" s="195">
        <f t="shared" si="0"/>
        <v>0.00031055900621118014</v>
      </c>
      <c r="N35" s="247"/>
      <c r="O35" s="247"/>
      <c r="P35" s="247"/>
      <c r="Q35" s="250"/>
      <c r="R35" s="182"/>
      <c r="S35" s="182"/>
      <c r="T35" s="182" t="s">
        <v>436</v>
      </c>
      <c r="U35" s="182" t="s">
        <v>381</v>
      </c>
      <c r="V35" s="182" t="s">
        <v>437</v>
      </c>
      <c r="W35" s="186" t="s">
        <v>356</v>
      </c>
      <c r="X35" s="182"/>
      <c r="Y35" s="182"/>
      <c r="Z35" s="182"/>
      <c r="AA35" s="182"/>
      <c r="AB35" s="182"/>
      <c r="AC35" s="182"/>
      <c r="AD35" s="182"/>
      <c r="AE35" s="182"/>
      <c r="AF35" s="182"/>
    </row>
    <row r="36" spans="1:32" s="183" customFormat="1" ht="12.75">
      <c r="A36" s="157">
        <v>21</v>
      </c>
      <c r="B36" s="177" t="s">
        <v>646</v>
      </c>
      <c r="C36" s="177" t="s">
        <v>647</v>
      </c>
      <c r="D36" s="178" t="s">
        <v>644</v>
      </c>
      <c r="E36" s="178" t="s">
        <v>648</v>
      </c>
      <c r="F36" s="184"/>
      <c r="G36" s="218">
        <v>7</v>
      </c>
      <c r="H36" s="179" t="s">
        <v>649</v>
      </c>
      <c r="I36" s="184">
        <v>5</v>
      </c>
      <c r="J36" s="184" t="s">
        <v>645</v>
      </c>
      <c r="K36" s="180">
        <v>1</v>
      </c>
      <c r="L36" s="181">
        <v>0.85</v>
      </c>
      <c r="M36" s="181">
        <v>0.17</v>
      </c>
      <c r="N36" s="219">
        <v>29</v>
      </c>
      <c r="O36" s="219">
        <v>17</v>
      </c>
      <c r="P36" s="219">
        <v>19</v>
      </c>
      <c r="Q36" s="222">
        <f>29*17*19*0.000001</f>
        <v>0.009367</v>
      </c>
      <c r="R36" s="182"/>
      <c r="S36" s="182"/>
      <c r="T36" s="182" t="s">
        <v>650</v>
      </c>
      <c r="U36" s="182" t="s">
        <v>381</v>
      </c>
      <c r="V36" s="182" t="s">
        <v>651</v>
      </c>
      <c r="W36" s="186" t="s">
        <v>652</v>
      </c>
      <c r="X36" s="182"/>
      <c r="Y36" s="182"/>
      <c r="Z36" s="182"/>
      <c r="AA36" s="182"/>
      <c r="AB36" s="182"/>
      <c r="AC36" s="182"/>
      <c r="AD36" s="182"/>
      <c r="AE36" s="182"/>
      <c r="AF36" s="182"/>
    </row>
    <row r="37" spans="1:32" s="98" customFormat="1" ht="12.75">
      <c r="A37" s="157">
        <v>22</v>
      </c>
      <c r="B37" s="95" t="s">
        <v>47</v>
      </c>
      <c r="C37" s="95" t="s">
        <v>653</v>
      </c>
      <c r="D37" s="95" t="s">
        <v>654</v>
      </c>
      <c r="E37" s="203" t="s">
        <v>40</v>
      </c>
      <c r="F37" s="2" t="s">
        <v>655</v>
      </c>
      <c r="G37" s="226">
        <v>8</v>
      </c>
      <c r="H37" s="251" t="s">
        <v>709</v>
      </c>
      <c r="I37" s="2">
        <v>360</v>
      </c>
      <c r="J37" s="2" t="s">
        <v>41</v>
      </c>
      <c r="K37" s="256">
        <v>5</v>
      </c>
      <c r="L37" s="210">
        <v>4.5</v>
      </c>
      <c r="M37" s="211">
        <f>L37/I37</f>
        <v>0.0125</v>
      </c>
      <c r="N37" s="230">
        <v>62</v>
      </c>
      <c r="O37" s="230">
        <v>9</v>
      </c>
      <c r="P37" s="230">
        <v>8</v>
      </c>
      <c r="Q37" s="236">
        <f>N37*O37*P37/1000000</f>
        <v>0.004464</v>
      </c>
      <c r="R37" s="94" t="s">
        <v>656</v>
      </c>
      <c r="S37" s="94"/>
      <c r="T37" s="94" t="s">
        <v>1032</v>
      </c>
      <c r="U37" s="94" t="s">
        <v>937</v>
      </c>
      <c r="V37" s="94" t="s">
        <v>416</v>
      </c>
      <c r="W37" s="94" t="s">
        <v>359</v>
      </c>
      <c r="X37" s="94"/>
      <c r="Y37" s="94"/>
      <c r="Z37" s="94"/>
      <c r="AA37" s="94"/>
      <c r="AB37" s="94"/>
      <c r="AC37" s="94">
        <v>360</v>
      </c>
      <c r="AD37" s="94">
        <v>1</v>
      </c>
      <c r="AE37" s="94"/>
      <c r="AF37" s="94"/>
    </row>
    <row r="38" spans="1:32" s="98" customFormat="1" ht="12.75">
      <c r="A38" s="157">
        <v>23</v>
      </c>
      <c r="B38" s="95" t="s">
        <v>399</v>
      </c>
      <c r="C38" s="95"/>
      <c r="D38" s="1" t="s">
        <v>400</v>
      </c>
      <c r="E38" s="95" t="s">
        <v>40</v>
      </c>
      <c r="F38" s="2"/>
      <c r="G38" s="227"/>
      <c r="H38" s="253"/>
      <c r="I38" s="213">
        <v>1</v>
      </c>
      <c r="J38" s="2" t="s">
        <v>41</v>
      </c>
      <c r="K38" s="258"/>
      <c r="L38" s="210">
        <v>0.001</v>
      </c>
      <c r="M38" s="211">
        <v>0.001</v>
      </c>
      <c r="N38" s="232"/>
      <c r="O38" s="232"/>
      <c r="P38" s="232"/>
      <c r="Q38" s="238"/>
      <c r="R38" s="94"/>
      <c r="S38" s="94"/>
      <c r="T38" s="94" t="s">
        <v>707</v>
      </c>
      <c r="U38" s="94" t="s">
        <v>937</v>
      </c>
      <c r="V38" s="94" t="s">
        <v>416</v>
      </c>
      <c r="W38" s="202" t="s">
        <v>708</v>
      </c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s="98" customFormat="1" ht="27" customHeight="1">
      <c r="A39" s="157">
        <v>24</v>
      </c>
      <c r="B39" s="95" t="s">
        <v>711</v>
      </c>
      <c r="C39" s="95" t="s">
        <v>712</v>
      </c>
      <c r="D39" s="1" t="s">
        <v>713</v>
      </c>
      <c r="E39" s="1" t="s">
        <v>40</v>
      </c>
      <c r="F39" s="2" t="s">
        <v>714</v>
      </c>
      <c r="G39" s="226">
        <v>9</v>
      </c>
      <c r="H39" s="233" t="s">
        <v>715</v>
      </c>
      <c r="I39" s="1">
        <v>3000</v>
      </c>
      <c r="J39" s="2" t="s">
        <v>41</v>
      </c>
      <c r="K39" s="233">
        <v>19.22</v>
      </c>
      <c r="L39" s="154">
        <v>11.4</v>
      </c>
      <c r="M39" s="154">
        <f>L39/I39</f>
        <v>0.0038</v>
      </c>
      <c r="N39" s="230">
        <v>62</v>
      </c>
      <c r="O39" s="230">
        <v>42</v>
      </c>
      <c r="P39" s="230">
        <v>33</v>
      </c>
      <c r="Q39" s="236">
        <f>N39*O39*P39*0.000001</f>
        <v>0.085932</v>
      </c>
      <c r="R39" s="94"/>
      <c r="S39" s="94"/>
      <c r="T39" s="94" t="s">
        <v>772</v>
      </c>
      <c r="U39" s="94" t="s">
        <v>938</v>
      </c>
      <c r="V39" s="94" t="s">
        <v>775</v>
      </c>
      <c r="W39" s="202" t="s">
        <v>774</v>
      </c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s="98" customFormat="1" ht="27" customHeight="1">
      <c r="A40" s="157">
        <v>25</v>
      </c>
      <c r="B40" s="95" t="s">
        <v>711</v>
      </c>
      <c r="C40" s="95" t="s">
        <v>716</v>
      </c>
      <c r="D40" s="1" t="s">
        <v>717</v>
      </c>
      <c r="E40" s="1" t="s">
        <v>40</v>
      </c>
      <c r="F40" s="2" t="s">
        <v>714</v>
      </c>
      <c r="G40" s="226">
        <v>9</v>
      </c>
      <c r="H40" s="235"/>
      <c r="I40" s="1">
        <v>1400</v>
      </c>
      <c r="J40" s="2" t="s">
        <v>41</v>
      </c>
      <c r="K40" s="235"/>
      <c r="L40" s="154">
        <v>5.32</v>
      </c>
      <c r="M40" s="154">
        <f aca="true" t="shared" si="1" ref="M40:M66">L40/I40</f>
        <v>0.0038</v>
      </c>
      <c r="N40" s="232"/>
      <c r="O40" s="232"/>
      <c r="P40" s="232"/>
      <c r="Q40" s="238"/>
      <c r="R40" s="94"/>
      <c r="S40" s="94"/>
      <c r="T40" s="94" t="s">
        <v>772</v>
      </c>
      <c r="U40" s="94" t="s">
        <v>938</v>
      </c>
      <c r="V40" s="94" t="s">
        <v>775</v>
      </c>
      <c r="W40" s="202" t="s">
        <v>774</v>
      </c>
      <c r="X40" s="94"/>
      <c r="Y40" s="94"/>
      <c r="Z40" s="94"/>
      <c r="AA40" s="94"/>
      <c r="AB40" s="94"/>
      <c r="AC40" s="94"/>
      <c r="AD40" s="94"/>
      <c r="AE40" s="94"/>
      <c r="AF40" s="94"/>
    </row>
    <row r="41" spans="1:32" s="98" customFormat="1" ht="27" customHeight="1">
      <c r="A41" s="157">
        <v>26</v>
      </c>
      <c r="B41" s="95" t="s">
        <v>711</v>
      </c>
      <c r="C41" s="95" t="s">
        <v>716</v>
      </c>
      <c r="D41" s="1" t="s">
        <v>717</v>
      </c>
      <c r="E41" s="1" t="s">
        <v>40</v>
      </c>
      <c r="F41" s="2" t="s">
        <v>714</v>
      </c>
      <c r="G41" s="226">
        <v>10</v>
      </c>
      <c r="H41" s="233" t="s">
        <v>718</v>
      </c>
      <c r="I41" s="1">
        <v>3600</v>
      </c>
      <c r="J41" s="2" t="s">
        <v>41</v>
      </c>
      <c r="K41" s="233">
        <v>25.23</v>
      </c>
      <c r="L41" s="154">
        <v>12.68</v>
      </c>
      <c r="M41" s="154">
        <f t="shared" si="1"/>
        <v>0.003522222222222222</v>
      </c>
      <c r="N41" s="230">
        <v>62</v>
      </c>
      <c r="O41" s="230">
        <v>42</v>
      </c>
      <c r="P41" s="230">
        <v>33</v>
      </c>
      <c r="Q41" s="236">
        <f>N41*O41*P41*0.000001</f>
        <v>0.085932</v>
      </c>
      <c r="R41" s="94"/>
      <c r="S41" s="94"/>
      <c r="T41" s="94" t="s">
        <v>772</v>
      </c>
      <c r="U41" s="94" t="s">
        <v>938</v>
      </c>
      <c r="V41" s="94" t="s">
        <v>775</v>
      </c>
      <c r="W41" s="202" t="s">
        <v>774</v>
      </c>
      <c r="X41" s="94"/>
      <c r="Y41" s="94"/>
      <c r="Z41" s="94"/>
      <c r="AA41" s="94"/>
      <c r="AB41" s="94"/>
      <c r="AC41" s="94"/>
      <c r="AD41" s="94"/>
      <c r="AE41" s="94"/>
      <c r="AF41" s="94"/>
    </row>
    <row r="42" spans="1:32" s="98" customFormat="1" ht="27" customHeight="1">
      <c r="A42" s="157">
        <v>27</v>
      </c>
      <c r="B42" s="95" t="s">
        <v>719</v>
      </c>
      <c r="C42" s="95" t="s">
        <v>720</v>
      </c>
      <c r="D42" s="1" t="s">
        <v>721</v>
      </c>
      <c r="E42" s="1" t="s">
        <v>40</v>
      </c>
      <c r="F42" s="2" t="s">
        <v>714</v>
      </c>
      <c r="G42" s="226">
        <v>10</v>
      </c>
      <c r="H42" s="234"/>
      <c r="I42" s="1">
        <v>6</v>
      </c>
      <c r="J42" s="2" t="s">
        <v>41</v>
      </c>
      <c r="K42" s="234"/>
      <c r="L42" s="154">
        <v>0.3</v>
      </c>
      <c r="M42" s="154">
        <f t="shared" si="1"/>
        <v>0.049999999999999996</v>
      </c>
      <c r="N42" s="231"/>
      <c r="O42" s="231"/>
      <c r="P42" s="231"/>
      <c r="Q42" s="237"/>
      <c r="R42" s="94"/>
      <c r="S42" s="94"/>
      <c r="T42" s="94" t="s">
        <v>772</v>
      </c>
      <c r="U42" s="94" t="s">
        <v>938</v>
      </c>
      <c r="V42" s="94" t="s">
        <v>775</v>
      </c>
      <c r="W42" s="202" t="s">
        <v>774</v>
      </c>
      <c r="X42" s="94"/>
      <c r="Y42" s="94"/>
      <c r="Z42" s="94"/>
      <c r="AA42" s="94"/>
      <c r="AB42" s="94"/>
      <c r="AC42" s="94"/>
      <c r="AD42" s="94"/>
      <c r="AE42" s="94"/>
      <c r="AF42" s="94"/>
    </row>
    <row r="43" spans="1:32" s="98" customFormat="1" ht="27" customHeight="1">
      <c r="A43" s="157">
        <v>28</v>
      </c>
      <c r="B43" s="95" t="s">
        <v>711</v>
      </c>
      <c r="C43" s="95" t="s">
        <v>722</v>
      </c>
      <c r="D43" s="1" t="s">
        <v>723</v>
      </c>
      <c r="E43" s="1" t="s">
        <v>40</v>
      </c>
      <c r="F43" s="2" t="s">
        <v>714</v>
      </c>
      <c r="G43" s="226">
        <v>10</v>
      </c>
      <c r="H43" s="234"/>
      <c r="I43" s="1">
        <v>8</v>
      </c>
      <c r="J43" s="2" t="s">
        <v>41</v>
      </c>
      <c r="K43" s="234"/>
      <c r="L43" s="154">
        <v>0.53</v>
      </c>
      <c r="M43" s="154">
        <f t="shared" si="1"/>
        <v>0.06625</v>
      </c>
      <c r="N43" s="231"/>
      <c r="O43" s="231"/>
      <c r="P43" s="231"/>
      <c r="Q43" s="237"/>
      <c r="R43" s="94"/>
      <c r="S43" s="94"/>
      <c r="T43" s="94" t="s">
        <v>772</v>
      </c>
      <c r="U43" s="94" t="s">
        <v>938</v>
      </c>
      <c r="V43" s="94" t="s">
        <v>775</v>
      </c>
      <c r="W43" s="202" t="s">
        <v>774</v>
      </c>
      <c r="X43" s="94"/>
      <c r="Y43" s="94"/>
      <c r="Z43" s="94"/>
      <c r="AA43" s="94"/>
      <c r="AB43" s="94"/>
      <c r="AC43" s="94"/>
      <c r="AD43" s="94"/>
      <c r="AE43" s="94"/>
      <c r="AF43" s="94"/>
    </row>
    <row r="44" spans="1:32" s="98" customFormat="1" ht="27" customHeight="1">
      <c r="A44" s="157">
        <v>29</v>
      </c>
      <c r="B44" s="95" t="s">
        <v>724</v>
      </c>
      <c r="C44" s="95" t="s">
        <v>725</v>
      </c>
      <c r="D44" s="1" t="s">
        <v>726</v>
      </c>
      <c r="E44" s="1" t="s">
        <v>40</v>
      </c>
      <c r="F44" s="2" t="s">
        <v>714</v>
      </c>
      <c r="G44" s="226">
        <v>10</v>
      </c>
      <c r="H44" s="234"/>
      <c r="I44" s="1">
        <v>100</v>
      </c>
      <c r="J44" s="2" t="s">
        <v>41</v>
      </c>
      <c r="K44" s="234"/>
      <c r="L44" s="154">
        <v>0.9</v>
      </c>
      <c r="M44" s="154">
        <f t="shared" si="1"/>
        <v>0.009000000000000001</v>
      </c>
      <c r="N44" s="231"/>
      <c r="O44" s="231"/>
      <c r="P44" s="231"/>
      <c r="Q44" s="237"/>
      <c r="R44" s="94"/>
      <c r="S44" s="94"/>
      <c r="T44" s="94" t="s">
        <v>772</v>
      </c>
      <c r="U44" s="94" t="s">
        <v>938</v>
      </c>
      <c r="V44" s="94" t="s">
        <v>775</v>
      </c>
      <c r="W44" s="202" t="s">
        <v>774</v>
      </c>
      <c r="X44" s="94"/>
      <c r="Y44" s="94"/>
      <c r="Z44" s="94"/>
      <c r="AA44" s="94"/>
      <c r="AB44" s="94"/>
      <c r="AC44" s="94"/>
      <c r="AD44" s="94"/>
      <c r="AE44" s="94"/>
      <c r="AF44" s="94"/>
    </row>
    <row r="45" spans="1:32" s="98" customFormat="1" ht="27" customHeight="1">
      <c r="A45" s="157">
        <v>30</v>
      </c>
      <c r="B45" s="95" t="s">
        <v>719</v>
      </c>
      <c r="C45" s="95" t="s">
        <v>727</v>
      </c>
      <c r="D45" s="1" t="s">
        <v>728</v>
      </c>
      <c r="E45" s="1" t="s">
        <v>40</v>
      </c>
      <c r="F45" s="2" t="s">
        <v>714</v>
      </c>
      <c r="G45" s="226">
        <v>10</v>
      </c>
      <c r="H45" s="234"/>
      <c r="I45" s="1">
        <v>20</v>
      </c>
      <c r="J45" s="2" t="s">
        <v>41</v>
      </c>
      <c r="K45" s="234"/>
      <c r="L45" s="154">
        <v>0.2</v>
      </c>
      <c r="M45" s="154">
        <f t="shared" si="1"/>
        <v>0.01</v>
      </c>
      <c r="N45" s="231"/>
      <c r="O45" s="231"/>
      <c r="P45" s="231"/>
      <c r="Q45" s="237"/>
      <c r="R45" s="94"/>
      <c r="S45" s="94"/>
      <c r="T45" s="94" t="s">
        <v>772</v>
      </c>
      <c r="U45" s="94" t="s">
        <v>938</v>
      </c>
      <c r="V45" s="94" t="s">
        <v>775</v>
      </c>
      <c r="W45" s="202" t="s">
        <v>774</v>
      </c>
      <c r="X45" s="94"/>
      <c r="Y45" s="94"/>
      <c r="Z45" s="94"/>
      <c r="AA45" s="94"/>
      <c r="AB45" s="94"/>
      <c r="AC45" s="94"/>
      <c r="AD45" s="94"/>
      <c r="AE45" s="94"/>
      <c r="AF45" s="94"/>
    </row>
    <row r="46" spans="1:32" s="98" customFormat="1" ht="27" customHeight="1">
      <c r="A46" s="157">
        <v>31</v>
      </c>
      <c r="B46" s="95" t="s">
        <v>719</v>
      </c>
      <c r="C46" s="95" t="s">
        <v>729</v>
      </c>
      <c r="D46" s="1" t="s">
        <v>730</v>
      </c>
      <c r="E46" s="1" t="s">
        <v>40</v>
      </c>
      <c r="F46" s="2" t="s">
        <v>714</v>
      </c>
      <c r="G46" s="226">
        <v>10</v>
      </c>
      <c r="H46" s="234"/>
      <c r="I46" s="1">
        <v>30</v>
      </c>
      <c r="J46" s="2" t="s">
        <v>41</v>
      </c>
      <c r="K46" s="234"/>
      <c r="L46" s="154">
        <v>0.3</v>
      </c>
      <c r="M46" s="154">
        <f t="shared" si="1"/>
        <v>0.01</v>
      </c>
      <c r="N46" s="231"/>
      <c r="O46" s="231"/>
      <c r="P46" s="231"/>
      <c r="Q46" s="237"/>
      <c r="R46" s="94"/>
      <c r="S46" s="94"/>
      <c r="T46" s="94" t="s">
        <v>772</v>
      </c>
      <c r="U46" s="94" t="s">
        <v>938</v>
      </c>
      <c r="V46" s="94" t="s">
        <v>775</v>
      </c>
      <c r="W46" s="202" t="s">
        <v>774</v>
      </c>
      <c r="X46" s="94"/>
      <c r="Y46" s="94"/>
      <c r="Z46" s="94"/>
      <c r="AA46" s="94"/>
      <c r="AB46" s="94"/>
      <c r="AC46" s="94"/>
      <c r="AD46" s="94"/>
      <c r="AE46" s="94"/>
      <c r="AF46" s="94"/>
    </row>
    <row r="47" spans="1:32" s="98" customFormat="1" ht="30" customHeight="1">
      <c r="A47" s="157">
        <v>32</v>
      </c>
      <c r="B47" s="95" t="s">
        <v>719</v>
      </c>
      <c r="C47" s="95" t="s">
        <v>731</v>
      </c>
      <c r="D47" s="1" t="s">
        <v>732</v>
      </c>
      <c r="E47" s="1" t="s">
        <v>40</v>
      </c>
      <c r="F47" s="2" t="s">
        <v>714</v>
      </c>
      <c r="G47" s="226">
        <v>10</v>
      </c>
      <c r="H47" s="234"/>
      <c r="I47" s="1">
        <v>25</v>
      </c>
      <c r="J47" s="2" t="s">
        <v>41</v>
      </c>
      <c r="K47" s="234"/>
      <c r="L47" s="154">
        <v>0.35</v>
      </c>
      <c r="M47" s="154">
        <f t="shared" si="1"/>
        <v>0.013999999999999999</v>
      </c>
      <c r="N47" s="231"/>
      <c r="O47" s="231"/>
      <c r="P47" s="231"/>
      <c r="Q47" s="237"/>
      <c r="R47" s="94"/>
      <c r="S47" s="94"/>
      <c r="T47" s="94" t="s">
        <v>772</v>
      </c>
      <c r="U47" s="94" t="s">
        <v>938</v>
      </c>
      <c r="V47" s="94" t="s">
        <v>775</v>
      </c>
      <c r="W47" s="202" t="s">
        <v>774</v>
      </c>
      <c r="X47" s="94"/>
      <c r="Y47" s="94"/>
      <c r="Z47" s="94"/>
      <c r="AA47" s="94"/>
      <c r="AB47" s="94"/>
      <c r="AC47" s="94"/>
      <c r="AD47" s="94"/>
      <c r="AE47" s="94"/>
      <c r="AF47" s="94"/>
    </row>
    <row r="48" spans="1:32" s="98" customFormat="1" ht="30" customHeight="1">
      <c r="A48" s="157">
        <v>33</v>
      </c>
      <c r="B48" s="95" t="s">
        <v>733</v>
      </c>
      <c r="C48" s="95" t="s">
        <v>734</v>
      </c>
      <c r="D48" s="1" t="s">
        <v>735</v>
      </c>
      <c r="E48" s="1" t="s">
        <v>40</v>
      </c>
      <c r="F48" s="2" t="s">
        <v>714</v>
      </c>
      <c r="G48" s="226">
        <v>10</v>
      </c>
      <c r="H48" s="234"/>
      <c r="I48" s="1">
        <v>400</v>
      </c>
      <c r="J48" s="2" t="s">
        <v>41</v>
      </c>
      <c r="K48" s="234"/>
      <c r="L48" s="154">
        <v>1.02</v>
      </c>
      <c r="M48" s="154">
        <f t="shared" si="1"/>
        <v>0.00255</v>
      </c>
      <c r="N48" s="231"/>
      <c r="O48" s="231"/>
      <c r="P48" s="231"/>
      <c r="Q48" s="237"/>
      <c r="R48" s="94"/>
      <c r="S48" s="94"/>
      <c r="T48" s="94" t="s">
        <v>772</v>
      </c>
      <c r="U48" s="94" t="s">
        <v>938</v>
      </c>
      <c r="V48" s="94" t="s">
        <v>775</v>
      </c>
      <c r="W48" s="202" t="s">
        <v>774</v>
      </c>
      <c r="X48" s="94"/>
      <c r="Y48" s="94"/>
      <c r="Z48" s="94"/>
      <c r="AA48" s="94"/>
      <c r="AB48" s="94"/>
      <c r="AC48" s="94"/>
      <c r="AD48" s="94"/>
      <c r="AE48" s="94"/>
      <c r="AF48" s="94"/>
    </row>
    <row r="49" spans="1:32" s="98" customFormat="1" ht="29.25" customHeight="1">
      <c r="A49" s="157">
        <v>34</v>
      </c>
      <c r="B49" s="95" t="s">
        <v>736</v>
      </c>
      <c r="C49" s="95" t="s">
        <v>737</v>
      </c>
      <c r="D49" s="1" t="s">
        <v>738</v>
      </c>
      <c r="E49" s="1" t="s">
        <v>40</v>
      </c>
      <c r="F49" s="2" t="s">
        <v>714</v>
      </c>
      <c r="G49" s="226">
        <v>10</v>
      </c>
      <c r="H49" s="234"/>
      <c r="I49" s="1">
        <v>500</v>
      </c>
      <c r="J49" s="2" t="s">
        <v>41</v>
      </c>
      <c r="K49" s="234"/>
      <c r="L49" s="154">
        <v>1.1</v>
      </c>
      <c r="M49" s="154">
        <f t="shared" si="1"/>
        <v>0.0022</v>
      </c>
      <c r="N49" s="231"/>
      <c r="O49" s="231"/>
      <c r="P49" s="231"/>
      <c r="Q49" s="237"/>
      <c r="R49" s="94"/>
      <c r="S49" s="94"/>
      <c r="T49" s="94" t="s">
        <v>772</v>
      </c>
      <c r="U49" s="94" t="s">
        <v>938</v>
      </c>
      <c r="V49" s="94" t="s">
        <v>775</v>
      </c>
      <c r="W49" s="202" t="s">
        <v>774</v>
      </c>
      <c r="X49" s="94"/>
      <c r="Y49" s="94"/>
      <c r="Z49" s="94"/>
      <c r="AA49" s="94"/>
      <c r="AB49" s="94"/>
      <c r="AC49" s="94"/>
      <c r="AD49" s="94"/>
      <c r="AE49" s="94"/>
      <c r="AF49" s="94"/>
    </row>
    <row r="50" spans="1:32" s="98" customFormat="1" ht="29.25" customHeight="1">
      <c r="A50" s="157">
        <v>35</v>
      </c>
      <c r="B50" s="95" t="s">
        <v>719</v>
      </c>
      <c r="C50" s="95" t="s">
        <v>739</v>
      </c>
      <c r="D50" s="1" t="s">
        <v>740</v>
      </c>
      <c r="E50" s="1" t="s">
        <v>40</v>
      </c>
      <c r="F50" s="2" t="s">
        <v>714</v>
      </c>
      <c r="G50" s="226">
        <v>10</v>
      </c>
      <c r="H50" s="234"/>
      <c r="I50" s="1">
        <v>5</v>
      </c>
      <c r="J50" s="2" t="s">
        <v>41</v>
      </c>
      <c r="K50" s="234"/>
      <c r="L50" s="154">
        <v>0.12</v>
      </c>
      <c r="M50" s="154">
        <f t="shared" si="1"/>
        <v>0.024</v>
      </c>
      <c r="N50" s="231"/>
      <c r="O50" s="231"/>
      <c r="P50" s="231"/>
      <c r="Q50" s="237"/>
      <c r="R50" s="94"/>
      <c r="S50" s="94"/>
      <c r="T50" s="94" t="s">
        <v>772</v>
      </c>
      <c r="U50" s="94" t="s">
        <v>938</v>
      </c>
      <c r="V50" s="94" t="s">
        <v>775</v>
      </c>
      <c r="W50" s="202" t="s">
        <v>774</v>
      </c>
      <c r="X50" s="94"/>
      <c r="Y50" s="94"/>
      <c r="Z50" s="94"/>
      <c r="AA50" s="94"/>
      <c r="AB50" s="94"/>
      <c r="AC50" s="94"/>
      <c r="AD50" s="94"/>
      <c r="AE50" s="94"/>
      <c r="AF50" s="94"/>
    </row>
    <row r="51" spans="1:32" s="98" customFormat="1" ht="29.25" customHeight="1">
      <c r="A51" s="157">
        <v>36</v>
      </c>
      <c r="B51" s="95" t="s">
        <v>719</v>
      </c>
      <c r="C51" s="95" t="s">
        <v>741</v>
      </c>
      <c r="D51" s="1" t="s">
        <v>742</v>
      </c>
      <c r="E51" s="1" t="s">
        <v>40</v>
      </c>
      <c r="F51" s="2" t="s">
        <v>714</v>
      </c>
      <c r="G51" s="226">
        <v>10</v>
      </c>
      <c r="H51" s="234"/>
      <c r="I51" s="1">
        <v>5</v>
      </c>
      <c r="J51" s="2" t="s">
        <v>41</v>
      </c>
      <c r="K51" s="234"/>
      <c r="L51" s="154">
        <v>0.12</v>
      </c>
      <c r="M51" s="154">
        <f t="shared" si="1"/>
        <v>0.024</v>
      </c>
      <c r="N51" s="231"/>
      <c r="O51" s="231"/>
      <c r="P51" s="231"/>
      <c r="Q51" s="237"/>
      <c r="R51" s="94"/>
      <c r="S51" s="94"/>
      <c r="T51" s="94" t="s">
        <v>772</v>
      </c>
      <c r="U51" s="94" t="s">
        <v>938</v>
      </c>
      <c r="V51" s="94" t="s">
        <v>775</v>
      </c>
      <c r="W51" s="202" t="s">
        <v>774</v>
      </c>
      <c r="X51" s="94"/>
      <c r="Y51" s="94"/>
      <c r="Z51" s="94"/>
      <c r="AA51" s="94"/>
      <c r="AB51" s="94"/>
      <c r="AC51" s="94"/>
      <c r="AD51" s="94"/>
      <c r="AE51" s="94"/>
      <c r="AF51" s="94"/>
    </row>
    <row r="52" spans="1:32" s="98" customFormat="1" ht="29.25" customHeight="1">
      <c r="A52" s="157">
        <v>37</v>
      </c>
      <c r="B52" s="95" t="s">
        <v>719</v>
      </c>
      <c r="C52" s="95" t="s">
        <v>743</v>
      </c>
      <c r="D52" s="1" t="s">
        <v>744</v>
      </c>
      <c r="E52" s="1" t="s">
        <v>40</v>
      </c>
      <c r="F52" s="2" t="s">
        <v>714</v>
      </c>
      <c r="G52" s="226">
        <v>10</v>
      </c>
      <c r="H52" s="234"/>
      <c r="I52" s="1">
        <v>5</v>
      </c>
      <c r="J52" s="2" t="s">
        <v>41</v>
      </c>
      <c r="K52" s="234"/>
      <c r="L52" s="154">
        <v>0.12</v>
      </c>
      <c r="M52" s="154">
        <f t="shared" si="1"/>
        <v>0.024</v>
      </c>
      <c r="N52" s="231"/>
      <c r="O52" s="231"/>
      <c r="P52" s="231"/>
      <c r="Q52" s="237"/>
      <c r="R52" s="94"/>
      <c r="S52" s="94"/>
      <c r="T52" s="94" t="s">
        <v>772</v>
      </c>
      <c r="U52" s="94" t="s">
        <v>938</v>
      </c>
      <c r="V52" s="94" t="s">
        <v>775</v>
      </c>
      <c r="W52" s="202" t="s">
        <v>774</v>
      </c>
      <c r="X52" s="94"/>
      <c r="Y52" s="94"/>
      <c r="Z52" s="94"/>
      <c r="AA52" s="94"/>
      <c r="AB52" s="94"/>
      <c r="AC52" s="94"/>
      <c r="AD52" s="94"/>
      <c r="AE52" s="94"/>
      <c r="AF52" s="94"/>
    </row>
    <row r="53" spans="1:32" s="98" customFormat="1" ht="29.25" customHeight="1">
      <c r="A53" s="157">
        <v>38</v>
      </c>
      <c r="B53" s="95" t="s">
        <v>745</v>
      </c>
      <c r="C53" s="95" t="s">
        <v>746</v>
      </c>
      <c r="D53" s="1" t="s">
        <v>747</v>
      </c>
      <c r="E53" s="1" t="s">
        <v>40</v>
      </c>
      <c r="F53" s="2" t="s">
        <v>714</v>
      </c>
      <c r="G53" s="226">
        <v>10</v>
      </c>
      <c r="H53" s="234"/>
      <c r="I53" s="1">
        <v>1000</v>
      </c>
      <c r="J53" s="2" t="s">
        <v>41</v>
      </c>
      <c r="K53" s="234"/>
      <c r="L53" s="154">
        <v>1.8</v>
      </c>
      <c r="M53" s="154">
        <f t="shared" si="1"/>
        <v>0.0018</v>
      </c>
      <c r="N53" s="231"/>
      <c r="O53" s="231"/>
      <c r="P53" s="231"/>
      <c r="Q53" s="237"/>
      <c r="R53" s="94"/>
      <c r="S53" s="94"/>
      <c r="T53" s="94" t="s">
        <v>772</v>
      </c>
      <c r="U53" s="94" t="s">
        <v>938</v>
      </c>
      <c r="V53" s="94" t="s">
        <v>775</v>
      </c>
      <c r="W53" s="202" t="s">
        <v>774</v>
      </c>
      <c r="X53" s="94"/>
      <c r="Y53" s="94"/>
      <c r="Z53" s="94"/>
      <c r="AA53" s="94"/>
      <c r="AB53" s="94"/>
      <c r="AC53" s="94"/>
      <c r="AD53" s="94"/>
      <c r="AE53" s="94"/>
      <c r="AF53" s="94"/>
    </row>
    <row r="54" spans="1:32" s="98" customFormat="1" ht="29.25" customHeight="1">
      <c r="A54" s="157">
        <v>39</v>
      </c>
      <c r="B54" s="95" t="s">
        <v>724</v>
      </c>
      <c r="C54" s="95" t="s">
        <v>748</v>
      </c>
      <c r="D54" s="1" t="s">
        <v>726</v>
      </c>
      <c r="E54" s="1" t="s">
        <v>40</v>
      </c>
      <c r="F54" s="2" t="s">
        <v>714</v>
      </c>
      <c r="G54" s="226">
        <v>10</v>
      </c>
      <c r="H54" s="234"/>
      <c r="I54" s="1">
        <v>50</v>
      </c>
      <c r="J54" s="2" t="s">
        <v>41</v>
      </c>
      <c r="K54" s="234"/>
      <c r="L54" s="154">
        <v>0.9</v>
      </c>
      <c r="M54" s="154">
        <f>L54/I54</f>
        <v>0.018000000000000002</v>
      </c>
      <c r="N54" s="231"/>
      <c r="O54" s="231"/>
      <c r="P54" s="231"/>
      <c r="Q54" s="237"/>
      <c r="R54" s="94"/>
      <c r="S54" s="94"/>
      <c r="T54" s="94" t="s">
        <v>772</v>
      </c>
      <c r="U54" s="94" t="s">
        <v>938</v>
      </c>
      <c r="V54" s="94" t="s">
        <v>775</v>
      </c>
      <c r="W54" s="202" t="s">
        <v>774</v>
      </c>
      <c r="X54" s="94"/>
      <c r="Y54" s="94"/>
      <c r="Z54" s="94"/>
      <c r="AA54" s="94"/>
      <c r="AB54" s="94"/>
      <c r="AC54" s="94"/>
      <c r="AD54" s="94"/>
      <c r="AE54" s="94"/>
      <c r="AF54" s="94"/>
    </row>
    <row r="55" spans="1:32" s="98" customFormat="1" ht="29.25" customHeight="1">
      <c r="A55" s="157">
        <v>40</v>
      </c>
      <c r="B55" s="95" t="s">
        <v>719</v>
      </c>
      <c r="C55" s="95" t="s">
        <v>749</v>
      </c>
      <c r="D55" s="1" t="s">
        <v>750</v>
      </c>
      <c r="E55" s="1" t="s">
        <v>40</v>
      </c>
      <c r="F55" s="2" t="s">
        <v>714</v>
      </c>
      <c r="G55" s="226">
        <v>10</v>
      </c>
      <c r="H55" s="234"/>
      <c r="I55" s="1">
        <v>5</v>
      </c>
      <c r="J55" s="2" t="s">
        <v>41</v>
      </c>
      <c r="K55" s="234"/>
      <c r="L55" s="154">
        <v>0.09</v>
      </c>
      <c r="M55" s="154">
        <f t="shared" si="1"/>
        <v>0.018</v>
      </c>
      <c r="N55" s="231"/>
      <c r="O55" s="231"/>
      <c r="P55" s="231"/>
      <c r="Q55" s="237"/>
      <c r="R55" s="94"/>
      <c r="S55" s="94"/>
      <c r="T55" s="94" t="s">
        <v>772</v>
      </c>
      <c r="U55" s="94" t="s">
        <v>938</v>
      </c>
      <c r="V55" s="94" t="s">
        <v>775</v>
      </c>
      <c r="W55" s="202" t="s">
        <v>774</v>
      </c>
      <c r="X55" s="94"/>
      <c r="Y55" s="94"/>
      <c r="Z55" s="94"/>
      <c r="AA55" s="94"/>
      <c r="AB55" s="94"/>
      <c r="AC55" s="94"/>
      <c r="AD55" s="94"/>
      <c r="AE55" s="94"/>
      <c r="AF55" s="94"/>
    </row>
    <row r="56" spans="1:32" s="98" customFormat="1" ht="29.25" customHeight="1">
      <c r="A56" s="157">
        <v>41</v>
      </c>
      <c r="B56" s="95" t="s">
        <v>711</v>
      </c>
      <c r="C56" s="95" t="s">
        <v>722</v>
      </c>
      <c r="D56" s="1" t="s">
        <v>751</v>
      </c>
      <c r="E56" s="1" t="s">
        <v>40</v>
      </c>
      <c r="F56" s="2" t="s">
        <v>714</v>
      </c>
      <c r="G56" s="226">
        <v>10</v>
      </c>
      <c r="H56" s="234"/>
      <c r="I56" s="1">
        <v>2</v>
      </c>
      <c r="J56" s="2" t="s">
        <v>41</v>
      </c>
      <c r="K56" s="234"/>
      <c r="L56" s="154">
        <v>0.05</v>
      </c>
      <c r="M56" s="154">
        <f t="shared" si="1"/>
        <v>0.025</v>
      </c>
      <c r="N56" s="231"/>
      <c r="O56" s="231"/>
      <c r="P56" s="231"/>
      <c r="Q56" s="237"/>
      <c r="R56" s="94"/>
      <c r="S56" s="94"/>
      <c r="T56" s="94" t="s">
        <v>772</v>
      </c>
      <c r="U56" s="94" t="s">
        <v>938</v>
      </c>
      <c r="V56" s="94" t="s">
        <v>775</v>
      </c>
      <c r="W56" s="202" t="s">
        <v>774</v>
      </c>
      <c r="X56" s="94"/>
      <c r="Y56" s="94"/>
      <c r="Z56" s="94"/>
      <c r="AA56" s="94"/>
      <c r="AB56" s="94"/>
      <c r="AC56" s="94"/>
      <c r="AD56" s="94"/>
      <c r="AE56" s="94"/>
      <c r="AF56" s="94"/>
    </row>
    <row r="57" spans="1:32" s="98" customFormat="1" ht="29.25" customHeight="1">
      <c r="A57" s="157">
        <v>42</v>
      </c>
      <c r="B57" s="95" t="s">
        <v>711</v>
      </c>
      <c r="C57" s="95" t="s">
        <v>752</v>
      </c>
      <c r="D57" s="1" t="s">
        <v>723</v>
      </c>
      <c r="E57" s="1" t="s">
        <v>40</v>
      </c>
      <c r="F57" s="2" t="s">
        <v>714</v>
      </c>
      <c r="G57" s="226">
        <v>10</v>
      </c>
      <c r="H57" s="234"/>
      <c r="I57" s="1">
        <v>2</v>
      </c>
      <c r="J57" s="2" t="s">
        <v>41</v>
      </c>
      <c r="K57" s="234"/>
      <c r="L57" s="154">
        <v>0.05</v>
      </c>
      <c r="M57" s="154">
        <f t="shared" si="1"/>
        <v>0.025</v>
      </c>
      <c r="N57" s="231"/>
      <c r="O57" s="231"/>
      <c r="P57" s="231"/>
      <c r="Q57" s="237"/>
      <c r="R57" s="94"/>
      <c r="S57" s="94"/>
      <c r="T57" s="94" t="s">
        <v>772</v>
      </c>
      <c r="U57" s="94" t="s">
        <v>938</v>
      </c>
      <c r="V57" s="94" t="s">
        <v>775</v>
      </c>
      <c r="W57" s="202" t="s">
        <v>774</v>
      </c>
      <c r="X57" s="94"/>
      <c r="Y57" s="94"/>
      <c r="Z57" s="94"/>
      <c r="AA57" s="94"/>
      <c r="AB57" s="94"/>
      <c r="AC57" s="94"/>
      <c r="AD57" s="94"/>
      <c r="AE57" s="94"/>
      <c r="AF57" s="94"/>
    </row>
    <row r="58" spans="1:32" s="98" customFormat="1" ht="29.25" customHeight="1">
      <c r="A58" s="157">
        <v>43</v>
      </c>
      <c r="B58" s="95" t="s">
        <v>724</v>
      </c>
      <c r="C58" s="95" t="s">
        <v>753</v>
      </c>
      <c r="D58" s="1" t="s">
        <v>754</v>
      </c>
      <c r="E58" s="1" t="s">
        <v>40</v>
      </c>
      <c r="F58" s="2" t="s">
        <v>714</v>
      </c>
      <c r="G58" s="226">
        <v>10</v>
      </c>
      <c r="H58" s="234"/>
      <c r="I58" s="1">
        <v>50</v>
      </c>
      <c r="J58" s="2" t="s">
        <v>41</v>
      </c>
      <c r="K58" s="234"/>
      <c r="L58" s="154">
        <v>0.95</v>
      </c>
      <c r="M58" s="154">
        <f t="shared" si="1"/>
        <v>0.019</v>
      </c>
      <c r="N58" s="231"/>
      <c r="O58" s="231"/>
      <c r="P58" s="231"/>
      <c r="Q58" s="237"/>
      <c r="R58" s="94"/>
      <c r="S58" s="94"/>
      <c r="T58" s="94" t="s">
        <v>772</v>
      </c>
      <c r="U58" s="94" t="s">
        <v>938</v>
      </c>
      <c r="V58" s="94" t="s">
        <v>775</v>
      </c>
      <c r="W58" s="202" t="s">
        <v>774</v>
      </c>
      <c r="X58" s="94"/>
      <c r="Y58" s="94"/>
      <c r="Z58" s="94"/>
      <c r="AA58" s="94"/>
      <c r="AB58" s="94"/>
      <c r="AC58" s="94"/>
      <c r="AD58" s="94"/>
      <c r="AE58" s="94"/>
      <c r="AF58" s="94"/>
    </row>
    <row r="59" spans="1:32" s="98" customFormat="1" ht="46.5" customHeight="1">
      <c r="A59" s="157">
        <v>44</v>
      </c>
      <c r="B59" s="95" t="s">
        <v>724</v>
      </c>
      <c r="C59" s="95" t="s">
        <v>755</v>
      </c>
      <c r="D59" s="1" t="s">
        <v>756</v>
      </c>
      <c r="E59" s="1" t="s">
        <v>40</v>
      </c>
      <c r="F59" s="2" t="s">
        <v>714</v>
      </c>
      <c r="G59" s="226">
        <v>10</v>
      </c>
      <c r="H59" s="235"/>
      <c r="I59" s="1">
        <v>100</v>
      </c>
      <c r="J59" s="2" t="s">
        <v>41</v>
      </c>
      <c r="K59" s="235"/>
      <c r="L59" s="154">
        <v>1.15</v>
      </c>
      <c r="M59" s="154">
        <f t="shared" si="1"/>
        <v>0.0115</v>
      </c>
      <c r="N59" s="232"/>
      <c r="O59" s="232"/>
      <c r="P59" s="232"/>
      <c r="Q59" s="238"/>
      <c r="R59" s="94"/>
      <c r="S59" s="94"/>
      <c r="T59" s="94" t="s">
        <v>772</v>
      </c>
      <c r="U59" s="94" t="s">
        <v>938</v>
      </c>
      <c r="V59" s="94" t="s">
        <v>775</v>
      </c>
      <c r="W59" s="202" t="s">
        <v>774</v>
      </c>
      <c r="X59" s="94"/>
      <c r="Y59" s="94"/>
      <c r="Z59" s="94"/>
      <c r="AA59" s="94"/>
      <c r="AB59" s="94"/>
      <c r="AC59" s="94"/>
      <c r="AD59" s="94"/>
      <c r="AE59" s="94"/>
      <c r="AF59" s="94"/>
    </row>
    <row r="60" spans="1:32" s="98" customFormat="1" ht="46.5" customHeight="1">
      <c r="A60" s="157">
        <v>45</v>
      </c>
      <c r="B60" s="95" t="s">
        <v>757</v>
      </c>
      <c r="C60" s="95" t="s">
        <v>758</v>
      </c>
      <c r="D60" s="1" t="s">
        <v>759</v>
      </c>
      <c r="E60" s="1" t="s">
        <v>40</v>
      </c>
      <c r="F60" s="2" t="s">
        <v>714</v>
      </c>
      <c r="G60" s="226">
        <v>11</v>
      </c>
      <c r="H60" s="233" t="s">
        <v>760</v>
      </c>
      <c r="I60" s="1">
        <v>4</v>
      </c>
      <c r="J60" s="2" t="s">
        <v>41</v>
      </c>
      <c r="K60" s="233">
        <v>7.29</v>
      </c>
      <c r="L60" s="154">
        <v>0.4</v>
      </c>
      <c r="M60" s="154">
        <f t="shared" si="1"/>
        <v>0.1</v>
      </c>
      <c r="N60" s="230">
        <v>50</v>
      </c>
      <c r="O60" s="230">
        <v>33</v>
      </c>
      <c r="P60" s="230">
        <v>29</v>
      </c>
      <c r="Q60" s="236">
        <f>N60*O60*P60*0.000001</f>
        <v>0.04785</v>
      </c>
      <c r="R60" s="94"/>
      <c r="S60" s="94"/>
      <c r="T60" s="94" t="s">
        <v>772</v>
      </c>
      <c r="U60" s="94" t="s">
        <v>938</v>
      </c>
      <c r="V60" s="94" t="s">
        <v>775</v>
      </c>
      <c r="W60" s="202" t="s">
        <v>774</v>
      </c>
      <c r="X60" s="94"/>
      <c r="Y60" s="94"/>
      <c r="Z60" s="94"/>
      <c r="AA60" s="94"/>
      <c r="AB60" s="94"/>
      <c r="AC60" s="94"/>
      <c r="AD60" s="94"/>
      <c r="AE60" s="94"/>
      <c r="AF60" s="94"/>
    </row>
    <row r="61" spans="1:32" s="98" customFormat="1" ht="46.5" customHeight="1">
      <c r="A61" s="157">
        <v>46</v>
      </c>
      <c r="B61" s="95" t="s">
        <v>757</v>
      </c>
      <c r="C61" s="95" t="s">
        <v>761</v>
      </c>
      <c r="D61" s="1" t="s">
        <v>762</v>
      </c>
      <c r="E61" s="1" t="s">
        <v>40</v>
      </c>
      <c r="F61" s="2" t="s">
        <v>714</v>
      </c>
      <c r="G61" s="226">
        <v>11</v>
      </c>
      <c r="H61" s="234"/>
      <c r="I61" s="1">
        <v>4</v>
      </c>
      <c r="J61" s="2" t="s">
        <v>41</v>
      </c>
      <c r="K61" s="234"/>
      <c r="L61" s="154">
        <v>0.8</v>
      </c>
      <c r="M61" s="154">
        <f t="shared" si="1"/>
        <v>0.2</v>
      </c>
      <c r="N61" s="231"/>
      <c r="O61" s="231"/>
      <c r="P61" s="231"/>
      <c r="Q61" s="237"/>
      <c r="R61" s="94"/>
      <c r="S61" s="94"/>
      <c r="T61" s="94" t="s">
        <v>772</v>
      </c>
      <c r="U61" s="94" t="s">
        <v>938</v>
      </c>
      <c r="V61" s="94" t="s">
        <v>775</v>
      </c>
      <c r="W61" s="202" t="s">
        <v>774</v>
      </c>
      <c r="X61" s="94"/>
      <c r="Y61" s="94"/>
      <c r="Z61" s="94"/>
      <c r="AA61" s="94"/>
      <c r="AB61" s="94"/>
      <c r="AC61" s="94"/>
      <c r="AD61" s="94"/>
      <c r="AE61" s="94"/>
      <c r="AF61" s="94"/>
    </row>
    <row r="62" spans="1:32" s="98" customFormat="1" ht="29.25" customHeight="1">
      <c r="A62" s="157">
        <v>47</v>
      </c>
      <c r="B62" s="95" t="s">
        <v>763</v>
      </c>
      <c r="C62" s="1" t="s">
        <v>764</v>
      </c>
      <c r="D62" s="1" t="s">
        <v>764</v>
      </c>
      <c r="E62" s="1" t="s">
        <v>40</v>
      </c>
      <c r="F62" s="2" t="s">
        <v>714</v>
      </c>
      <c r="G62" s="226">
        <v>11</v>
      </c>
      <c r="H62" s="234"/>
      <c r="I62" s="1">
        <v>1</v>
      </c>
      <c r="J62" s="2" t="s">
        <v>41</v>
      </c>
      <c r="K62" s="234"/>
      <c r="L62" s="154">
        <v>1.29</v>
      </c>
      <c r="M62" s="154">
        <f t="shared" si="1"/>
        <v>1.29</v>
      </c>
      <c r="N62" s="231"/>
      <c r="O62" s="231"/>
      <c r="P62" s="231"/>
      <c r="Q62" s="237"/>
      <c r="R62" s="94"/>
      <c r="S62" s="94"/>
      <c r="T62" s="94" t="s">
        <v>772</v>
      </c>
      <c r="U62" s="94" t="s">
        <v>938</v>
      </c>
      <c r="V62" s="94" t="s">
        <v>775</v>
      </c>
      <c r="W62" s="202" t="s">
        <v>774</v>
      </c>
      <c r="X62" s="94"/>
      <c r="Y62" s="94"/>
      <c r="Z62" s="94"/>
      <c r="AA62" s="94"/>
      <c r="AB62" s="94"/>
      <c r="AC62" s="94"/>
      <c r="AD62" s="94"/>
      <c r="AE62" s="94"/>
      <c r="AF62" s="94"/>
    </row>
    <row r="63" spans="1:32" s="98" customFormat="1" ht="29.25" customHeight="1">
      <c r="A63" s="157">
        <v>48</v>
      </c>
      <c r="B63" s="95" t="s">
        <v>711</v>
      </c>
      <c r="C63" s="95" t="s">
        <v>712</v>
      </c>
      <c r="D63" s="1" t="s">
        <v>713</v>
      </c>
      <c r="E63" s="1" t="s">
        <v>40</v>
      </c>
      <c r="F63" s="2" t="s">
        <v>714</v>
      </c>
      <c r="G63" s="226">
        <v>11</v>
      </c>
      <c r="H63" s="235"/>
      <c r="I63" s="1">
        <v>1000</v>
      </c>
      <c r="J63" s="2" t="s">
        <v>41</v>
      </c>
      <c r="K63" s="235"/>
      <c r="L63" s="154">
        <v>3.8</v>
      </c>
      <c r="M63" s="154">
        <f t="shared" si="1"/>
        <v>0.0038</v>
      </c>
      <c r="N63" s="232"/>
      <c r="O63" s="232"/>
      <c r="P63" s="232"/>
      <c r="Q63" s="238"/>
      <c r="R63" s="94"/>
      <c r="S63" s="94"/>
      <c r="T63" s="94" t="s">
        <v>772</v>
      </c>
      <c r="U63" s="94" t="s">
        <v>938</v>
      </c>
      <c r="V63" s="94" t="s">
        <v>775</v>
      </c>
      <c r="W63" s="202" t="s">
        <v>774</v>
      </c>
      <c r="X63" s="94"/>
      <c r="Y63" s="94"/>
      <c r="Z63" s="94"/>
      <c r="AA63" s="94"/>
      <c r="AB63" s="94"/>
      <c r="AC63" s="94"/>
      <c r="AD63" s="94"/>
      <c r="AE63" s="94"/>
      <c r="AF63" s="94"/>
    </row>
    <row r="64" spans="1:32" s="98" customFormat="1" ht="29.25" customHeight="1">
      <c r="A64" s="157">
        <v>49</v>
      </c>
      <c r="B64" s="95" t="s">
        <v>745</v>
      </c>
      <c r="C64" s="95" t="s">
        <v>765</v>
      </c>
      <c r="D64" s="1" t="s">
        <v>766</v>
      </c>
      <c r="E64" s="1" t="s">
        <v>40</v>
      </c>
      <c r="F64" s="2" t="s">
        <v>714</v>
      </c>
      <c r="G64" s="226">
        <v>12</v>
      </c>
      <c r="H64" s="233" t="s">
        <v>767</v>
      </c>
      <c r="I64" s="1">
        <v>3000</v>
      </c>
      <c r="J64" s="2" t="s">
        <v>41</v>
      </c>
      <c r="K64" s="233">
        <v>10.88</v>
      </c>
      <c r="L64" s="154">
        <v>3.1</v>
      </c>
      <c r="M64" s="154">
        <f t="shared" si="1"/>
        <v>0.0010333333333333334</v>
      </c>
      <c r="N64" s="230">
        <v>30</v>
      </c>
      <c r="O64" s="230">
        <v>30</v>
      </c>
      <c r="P64" s="230">
        <v>40</v>
      </c>
      <c r="Q64" s="236">
        <f>N64*O64*P64*0.000001</f>
        <v>0.036</v>
      </c>
      <c r="R64" s="94"/>
      <c r="S64" s="94"/>
      <c r="T64" s="94" t="s">
        <v>772</v>
      </c>
      <c r="U64" s="94" t="s">
        <v>938</v>
      </c>
      <c r="V64" s="94" t="s">
        <v>775</v>
      </c>
      <c r="W64" s="202" t="s">
        <v>774</v>
      </c>
      <c r="X64" s="94"/>
      <c r="Y64" s="94"/>
      <c r="Z64" s="94"/>
      <c r="AA64" s="94"/>
      <c r="AB64" s="94"/>
      <c r="AC64" s="94"/>
      <c r="AD64" s="94"/>
      <c r="AE64" s="94"/>
      <c r="AF64" s="94"/>
    </row>
    <row r="65" spans="1:32" s="98" customFormat="1" ht="29.25" customHeight="1">
      <c r="A65" s="157">
        <v>50</v>
      </c>
      <c r="B65" s="95" t="s">
        <v>745</v>
      </c>
      <c r="C65" s="95" t="s">
        <v>768</v>
      </c>
      <c r="D65" s="1" t="s">
        <v>769</v>
      </c>
      <c r="E65" s="1" t="s">
        <v>40</v>
      </c>
      <c r="F65" s="2" t="s">
        <v>714</v>
      </c>
      <c r="G65" s="226">
        <v>12</v>
      </c>
      <c r="H65" s="234"/>
      <c r="I65" s="1">
        <v>2000</v>
      </c>
      <c r="J65" s="2" t="s">
        <v>41</v>
      </c>
      <c r="K65" s="234"/>
      <c r="L65" s="154">
        <v>6.5</v>
      </c>
      <c r="M65" s="154">
        <f t="shared" si="1"/>
        <v>0.00325</v>
      </c>
      <c r="N65" s="231"/>
      <c r="O65" s="231"/>
      <c r="P65" s="231"/>
      <c r="Q65" s="237"/>
      <c r="R65" s="94"/>
      <c r="S65" s="94"/>
      <c r="T65" s="94" t="s">
        <v>772</v>
      </c>
      <c r="U65" s="94" t="s">
        <v>938</v>
      </c>
      <c r="V65" s="94" t="s">
        <v>775</v>
      </c>
      <c r="W65" s="202" t="s">
        <v>774</v>
      </c>
      <c r="X65" s="94"/>
      <c r="Y65" s="94"/>
      <c r="Z65" s="94"/>
      <c r="AA65" s="94"/>
      <c r="AB65" s="94"/>
      <c r="AC65" s="94"/>
      <c r="AD65" s="94"/>
      <c r="AE65" s="94"/>
      <c r="AF65" s="94"/>
    </row>
    <row r="66" spans="1:32" s="98" customFormat="1" ht="29.25" customHeight="1">
      <c r="A66" s="157">
        <v>51</v>
      </c>
      <c r="B66" s="95" t="s">
        <v>770</v>
      </c>
      <c r="C66" s="1" t="s">
        <v>771</v>
      </c>
      <c r="D66" s="1" t="s">
        <v>771</v>
      </c>
      <c r="E66" s="1" t="s">
        <v>40</v>
      </c>
      <c r="F66" s="2" t="s">
        <v>714</v>
      </c>
      <c r="G66" s="226">
        <v>12</v>
      </c>
      <c r="H66" s="235"/>
      <c r="I66" s="1">
        <v>4000</v>
      </c>
      <c r="J66" s="2" t="s">
        <v>41</v>
      </c>
      <c r="K66" s="235"/>
      <c r="L66" s="154">
        <v>0.78</v>
      </c>
      <c r="M66" s="154">
        <f t="shared" si="1"/>
        <v>0.000195</v>
      </c>
      <c r="N66" s="232"/>
      <c r="O66" s="232"/>
      <c r="P66" s="232"/>
      <c r="Q66" s="238"/>
      <c r="R66" s="94"/>
      <c r="S66" s="94"/>
      <c r="T66" s="94" t="s">
        <v>772</v>
      </c>
      <c r="U66" s="94" t="s">
        <v>938</v>
      </c>
      <c r="V66" s="94" t="s">
        <v>775</v>
      </c>
      <c r="W66" s="202" t="s">
        <v>774</v>
      </c>
      <c r="X66" s="94"/>
      <c r="Y66" s="94"/>
      <c r="Z66" s="94"/>
      <c r="AA66" s="94"/>
      <c r="AB66" s="94"/>
      <c r="AC66" s="94"/>
      <c r="AD66" s="94"/>
      <c r="AE66" s="94"/>
      <c r="AF66" s="94"/>
    </row>
    <row r="67" spans="1:32" s="98" customFormat="1" ht="40.5" customHeight="1">
      <c r="A67" s="157">
        <v>52</v>
      </c>
      <c r="B67" s="95" t="s">
        <v>899</v>
      </c>
      <c r="C67" s="95" t="s">
        <v>901</v>
      </c>
      <c r="D67" s="95" t="s">
        <v>856</v>
      </c>
      <c r="E67" s="95" t="s">
        <v>857</v>
      </c>
      <c r="F67" s="95" t="s">
        <v>858</v>
      </c>
      <c r="G67" s="226">
        <v>13</v>
      </c>
      <c r="H67" s="251" t="s">
        <v>1033</v>
      </c>
      <c r="I67" s="95">
        <v>3</v>
      </c>
      <c r="J67" s="95" t="s">
        <v>859</v>
      </c>
      <c r="K67" s="233">
        <v>0.9</v>
      </c>
      <c r="L67" s="95">
        <v>0.2</v>
      </c>
      <c r="M67" s="95">
        <f>L67/I67</f>
        <v>0.06666666666666667</v>
      </c>
      <c r="N67" s="239">
        <v>25</v>
      </c>
      <c r="O67" s="239">
        <v>19</v>
      </c>
      <c r="P67" s="239">
        <v>10</v>
      </c>
      <c r="Q67" s="236">
        <f>N67*O67*P67/1000000</f>
        <v>0.00475</v>
      </c>
      <c r="R67" s="95" t="s">
        <v>860</v>
      </c>
      <c r="S67" s="95"/>
      <c r="T67" s="95" t="s">
        <v>773</v>
      </c>
      <c r="U67" s="94" t="s">
        <v>938</v>
      </c>
      <c r="V67" s="95" t="s">
        <v>416</v>
      </c>
      <c r="W67" s="95" t="s">
        <v>861</v>
      </c>
      <c r="X67" s="94"/>
      <c r="Y67" s="94"/>
      <c r="Z67" s="94"/>
      <c r="AA67" s="94"/>
      <c r="AB67" s="94"/>
      <c r="AC67" s="94"/>
      <c r="AD67" s="94"/>
      <c r="AE67" s="94"/>
      <c r="AF67" s="94"/>
    </row>
    <row r="68" spans="1:32" s="98" customFormat="1" ht="40.5" customHeight="1">
      <c r="A68" s="157">
        <v>53</v>
      </c>
      <c r="B68" s="95" t="s">
        <v>900</v>
      </c>
      <c r="C68" s="95" t="s">
        <v>902</v>
      </c>
      <c r="D68" s="95" t="s">
        <v>862</v>
      </c>
      <c r="E68" s="95" t="s">
        <v>863</v>
      </c>
      <c r="F68" s="95" t="s">
        <v>864</v>
      </c>
      <c r="G68" s="226">
        <v>13</v>
      </c>
      <c r="H68" s="252"/>
      <c r="I68" s="95">
        <v>20</v>
      </c>
      <c r="J68" s="95" t="s">
        <v>859</v>
      </c>
      <c r="K68" s="234"/>
      <c r="L68" s="95">
        <v>0.5</v>
      </c>
      <c r="M68" s="95">
        <f>L68/I68</f>
        <v>0.025</v>
      </c>
      <c r="N68" s="240"/>
      <c r="O68" s="240"/>
      <c r="P68" s="240"/>
      <c r="Q68" s="237"/>
      <c r="R68" s="95" t="s">
        <v>860</v>
      </c>
      <c r="S68" s="95"/>
      <c r="T68" s="95" t="s">
        <v>865</v>
      </c>
      <c r="U68" s="94" t="s">
        <v>938</v>
      </c>
      <c r="V68" s="95" t="s">
        <v>866</v>
      </c>
      <c r="W68" s="95" t="s">
        <v>867</v>
      </c>
      <c r="X68" s="94"/>
      <c r="Y68" s="94"/>
      <c r="Z68" s="94"/>
      <c r="AA68" s="94"/>
      <c r="AB68" s="94"/>
      <c r="AC68" s="94"/>
      <c r="AD68" s="94"/>
      <c r="AE68" s="94"/>
      <c r="AF68" s="94"/>
    </row>
    <row r="69" spans="1:32" s="98" customFormat="1" ht="36.75" customHeight="1">
      <c r="A69" s="157">
        <v>54</v>
      </c>
      <c r="B69" s="95" t="s">
        <v>868</v>
      </c>
      <c r="C69" s="95"/>
      <c r="D69" s="95" t="s">
        <v>869</v>
      </c>
      <c r="E69" s="95" t="s">
        <v>863</v>
      </c>
      <c r="F69" s="95"/>
      <c r="G69" s="226">
        <v>13</v>
      </c>
      <c r="H69" s="253"/>
      <c r="I69" s="95">
        <v>1</v>
      </c>
      <c r="J69" s="95" t="s">
        <v>859</v>
      </c>
      <c r="K69" s="235"/>
      <c r="L69" s="95">
        <v>0.002</v>
      </c>
      <c r="M69" s="95">
        <v>0.001</v>
      </c>
      <c r="N69" s="241"/>
      <c r="O69" s="241"/>
      <c r="P69" s="241"/>
      <c r="Q69" s="238"/>
      <c r="R69" s="95"/>
      <c r="S69" s="95"/>
      <c r="T69" s="95" t="s">
        <v>865</v>
      </c>
      <c r="U69" s="94" t="s">
        <v>938</v>
      </c>
      <c r="V69" s="95" t="s">
        <v>866</v>
      </c>
      <c r="W69" s="95" t="s">
        <v>867</v>
      </c>
      <c r="X69" s="94"/>
      <c r="Y69" s="94"/>
      <c r="Z69" s="94"/>
      <c r="AA69" s="94"/>
      <c r="AB69" s="94"/>
      <c r="AC69" s="94"/>
      <c r="AD69" s="94"/>
      <c r="AE69" s="94"/>
      <c r="AF69" s="94"/>
    </row>
    <row r="70" spans="1:32" s="98" customFormat="1" ht="43.5" customHeight="1">
      <c r="A70" s="157">
        <v>55</v>
      </c>
      <c r="B70" s="95" t="s">
        <v>870</v>
      </c>
      <c r="C70" s="95" t="s">
        <v>871</v>
      </c>
      <c r="D70" s="95" t="s">
        <v>872</v>
      </c>
      <c r="E70" s="95" t="s">
        <v>873</v>
      </c>
      <c r="F70" s="95" t="s">
        <v>874</v>
      </c>
      <c r="G70" s="95">
        <v>14</v>
      </c>
      <c r="H70" s="95" t="s">
        <v>875</v>
      </c>
      <c r="I70" s="95">
        <v>2</v>
      </c>
      <c r="J70" s="95" t="s">
        <v>876</v>
      </c>
      <c r="K70" s="95">
        <v>21</v>
      </c>
      <c r="L70" s="95">
        <v>20</v>
      </c>
      <c r="M70" s="95">
        <v>10</v>
      </c>
      <c r="N70" s="220">
        <v>67</v>
      </c>
      <c r="O70" s="220">
        <v>67</v>
      </c>
      <c r="P70" s="220">
        <v>7</v>
      </c>
      <c r="Q70" s="223">
        <f>67*67*7*0.000001</f>
        <v>0.031423</v>
      </c>
      <c r="R70" s="95"/>
      <c r="S70" s="95"/>
      <c r="T70" s="95" t="s">
        <v>877</v>
      </c>
      <c r="U70" s="95" t="s">
        <v>903</v>
      </c>
      <c r="V70" s="95" t="s">
        <v>878</v>
      </c>
      <c r="W70" s="95" t="s">
        <v>879</v>
      </c>
      <c r="X70" s="94"/>
      <c r="Y70" s="94"/>
      <c r="Z70" s="94"/>
      <c r="AA70" s="94"/>
      <c r="AB70" s="94"/>
      <c r="AC70" s="94"/>
      <c r="AD70" s="94"/>
      <c r="AE70" s="94"/>
      <c r="AF70" s="94"/>
    </row>
    <row r="71" spans="1:32" s="98" customFormat="1" ht="43.5" customHeight="1">
      <c r="A71" s="157">
        <v>56</v>
      </c>
      <c r="B71" s="95" t="s">
        <v>880</v>
      </c>
      <c r="C71" s="95" t="s">
        <v>881</v>
      </c>
      <c r="D71" s="95" t="s">
        <v>882</v>
      </c>
      <c r="E71" s="95" t="s">
        <v>873</v>
      </c>
      <c r="F71" s="95" t="s">
        <v>874</v>
      </c>
      <c r="G71" s="226">
        <v>15</v>
      </c>
      <c r="H71" s="233" t="s">
        <v>883</v>
      </c>
      <c r="I71" s="95">
        <v>10</v>
      </c>
      <c r="J71" s="95" t="s">
        <v>876</v>
      </c>
      <c r="K71" s="233">
        <v>7.83</v>
      </c>
      <c r="L71" s="95">
        <v>2.9</v>
      </c>
      <c r="M71" s="95">
        <v>0.29</v>
      </c>
      <c r="N71" s="239">
        <v>50</v>
      </c>
      <c r="O71" s="239">
        <v>37</v>
      </c>
      <c r="P71" s="239">
        <v>30</v>
      </c>
      <c r="Q71" s="236">
        <f>50*37*30*0.000001</f>
        <v>0.0555</v>
      </c>
      <c r="R71" s="95"/>
      <c r="S71" s="95"/>
      <c r="T71" s="95" t="s">
        <v>884</v>
      </c>
      <c r="U71" s="95" t="s">
        <v>903</v>
      </c>
      <c r="V71" s="95" t="s">
        <v>885</v>
      </c>
      <c r="W71" s="95" t="s">
        <v>886</v>
      </c>
      <c r="X71" s="94"/>
      <c r="Y71" s="94"/>
      <c r="Z71" s="94"/>
      <c r="AA71" s="94"/>
      <c r="AB71" s="94"/>
      <c r="AC71" s="94"/>
      <c r="AD71" s="94"/>
      <c r="AE71" s="94"/>
      <c r="AF71" s="94"/>
    </row>
    <row r="72" spans="1:32" s="98" customFormat="1" ht="46.5" customHeight="1">
      <c r="A72" s="157">
        <v>57</v>
      </c>
      <c r="B72" s="95" t="s">
        <v>887</v>
      </c>
      <c r="C72" s="95" t="s">
        <v>888</v>
      </c>
      <c r="D72" s="95" t="s">
        <v>888</v>
      </c>
      <c r="E72" s="95" t="s">
        <v>873</v>
      </c>
      <c r="F72" s="95" t="s">
        <v>874</v>
      </c>
      <c r="G72" s="226">
        <v>15</v>
      </c>
      <c r="H72" s="234"/>
      <c r="I72" s="95">
        <v>40</v>
      </c>
      <c r="J72" s="95" t="s">
        <v>876</v>
      </c>
      <c r="K72" s="234"/>
      <c r="L72" s="95">
        <v>0.8</v>
      </c>
      <c r="M72" s="95">
        <v>0.02</v>
      </c>
      <c r="N72" s="240"/>
      <c r="O72" s="240"/>
      <c r="P72" s="240"/>
      <c r="Q72" s="237"/>
      <c r="R72" s="95"/>
      <c r="S72" s="95"/>
      <c r="T72" s="95" t="s">
        <v>877</v>
      </c>
      <c r="U72" s="95" t="s">
        <v>903</v>
      </c>
      <c r="V72" s="95" t="s">
        <v>878</v>
      </c>
      <c r="W72" s="95" t="s">
        <v>879</v>
      </c>
      <c r="X72" s="94"/>
      <c r="Y72" s="94"/>
      <c r="Z72" s="94"/>
      <c r="AA72" s="94"/>
      <c r="AB72" s="94"/>
      <c r="AC72" s="94"/>
      <c r="AD72" s="94"/>
      <c r="AE72" s="94"/>
      <c r="AF72" s="94"/>
    </row>
    <row r="73" spans="1:32" s="98" customFormat="1" ht="60" customHeight="1">
      <c r="A73" s="157">
        <v>58</v>
      </c>
      <c r="B73" s="95" t="s">
        <v>889</v>
      </c>
      <c r="C73" s="95" t="s">
        <v>890</v>
      </c>
      <c r="D73" s="95" t="s">
        <v>891</v>
      </c>
      <c r="E73" s="95" t="s">
        <v>892</v>
      </c>
      <c r="F73" s="95" t="s">
        <v>893</v>
      </c>
      <c r="G73" s="226">
        <v>15</v>
      </c>
      <c r="H73" s="234"/>
      <c r="I73" s="95">
        <v>10</v>
      </c>
      <c r="J73" s="95" t="s">
        <v>894</v>
      </c>
      <c r="K73" s="234"/>
      <c r="L73" s="95">
        <v>0.7</v>
      </c>
      <c r="M73" s="95">
        <v>0.07</v>
      </c>
      <c r="N73" s="240"/>
      <c r="O73" s="240"/>
      <c r="P73" s="240"/>
      <c r="Q73" s="237"/>
      <c r="R73" s="95"/>
      <c r="S73" s="95"/>
      <c r="T73" s="95" t="s">
        <v>877</v>
      </c>
      <c r="U73" s="95" t="s">
        <v>903</v>
      </c>
      <c r="V73" s="95" t="s">
        <v>878</v>
      </c>
      <c r="W73" s="95" t="s">
        <v>879</v>
      </c>
      <c r="X73" s="94"/>
      <c r="Y73" s="94"/>
      <c r="Z73" s="94"/>
      <c r="AA73" s="94"/>
      <c r="AB73" s="94"/>
      <c r="AC73" s="94"/>
      <c r="AD73" s="94"/>
      <c r="AE73" s="94"/>
      <c r="AF73" s="94"/>
    </row>
    <row r="74" spans="1:32" s="98" customFormat="1" ht="54" customHeight="1">
      <c r="A74" s="157">
        <v>59</v>
      </c>
      <c r="B74" s="95" t="s">
        <v>889</v>
      </c>
      <c r="C74" s="95" t="s">
        <v>895</v>
      </c>
      <c r="D74" s="95" t="s">
        <v>896</v>
      </c>
      <c r="E74" s="95" t="s">
        <v>892</v>
      </c>
      <c r="F74" s="95" t="s">
        <v>893</v>
      </c>
      <c r="G74" s="226">
        <v>15</v>
      </c>
      <c r="H74" s="234"/>
      <c r="I74" s="95">
        <v>10</v>
      </c>
      <c r="J74" s="95" t="s">
        <v>894</v>
      </c>
      <c r="K74" s="234"/>
      <c r="L74" s="95">
        <v>0.7</v>
      </c>
      <c r="M74" s="95">
        <v>0.07</v>
      </c>
      <c r="N74" s="240"/>
      <c r="O74" s="240"/>
      <c r="P74" s="240"/>
      <c r="Q74" s="237"/>
      <c r="R74" s="95"/>
      <c r="S74" s="95"/>
      <c r="T74" s="95" t="s">
        <v>877</v>
      </c>
      <c r="U74" s="95" t="s">
        <v>903</v>
      </c>
      <c r="V74" s="95" t="s">
        <v>878</v>
      </c>
      <c r="W74" s="95" t="s">
        <v>879</v>
      </c>
      <c r="X74" s="94"/>
      <c r="Y74" s="94"/>
      <c r="Z74" s="94"/>
      <c r="AA74" s="94"/>
      <c r="AB74" s="94"/>
      <c r="AC74" s="94"/>
      <c r="AD74" s="94"/>
      <c r="AE74" s="94"/>
      <c r="AF74" s="94"/>
    </row>
    <row r="75" spans="1:32" s="98" customFormat="1" ht="51" customHeight="1">
      <c r="A75" s="157">
        <v>60</v>
      </c>
      <c r="B75" s="95" t="s">
        <v>889</v>
      </c>
      <c r="C75" s="95" t="s">
        <v>897</v>
      </c>
      <c r="D75" s="95" t="s">
        <v>898</v>
      </c>
      <c r="E75" s="95" t="s">
        <v>892</v>
      </c>
      <c r="F75" s="95" t="s">
        <v>893</v>
      </c>
      <c r="G75" s="226">
        <v>15</v>
      </c>
      <c r="H75" s="235"/>
      <c r="I75" s="95">
        <v>5</v>
      </c>
      <c r="J75" s="95" t="s">
        <v>894</v>
      </c>
      <c r="K75" s="235"/>
      <c r="L75" s="95">
        <v>0.35</v>
      </c>
      <c r="M75" s="95">
        <v>0.07</v>
      </c>
      <c r="N75" s="241"/>
      <c r="O75" s="241"/>
      <c r="P75" s="241"/>
      <c r="Q75" s="238"/>
      <c r="R75" s="95"/>
      <c r="S75" s="95"/>
      <c r="T75" s="95" t="s">
        <v>877</v>
      </c>
      <c r="U75" s="95" t="s">
        <v>903</v>
      </c>
      <c r="V75" s="95" t="s">
        <v>878</v>
      </c>
      <c r="W75" s="95" t="s">
        <v>879</v>
      </c>
      <c r="X75" s="94"/>
      <c r="Y75" s="94"/>
      <c r="Z75" s="94"/>
      <c r="AA75" s="94"/>
      <c r="AB75" s="94"/>
      <c r="AC75" s="94"/>
      <c r="AD75" s="94"/>
      <c r="AE75" s="94"/>
      <c r="AF75" s="94"/>
    </row>
    <row r="76" spans="1:32" s="98" customFormat="1" ht="42" customHeight="1">
      <c r="A76" s="157">
        <v>61</v>
      </c>
      <c r="B76" s="95" t="s">
        <v>787</v>
      </c>
      <c r="C76" s="95" t="s">
        <v>778</v>
      </c>
      <c r="D76" s="1" t="s">
        <v>779</v>
      </c>
      <c r="E76" s="1" t="s">
        <v>776</v>
      </c>
      <c r="F76" s="2" t="s">
        <v>777</v>
      </c>
      <c r="G76" s="226">
        <v>16</v>
      </c>
      <c r="H76" s="233" t="s">
        <v>780</v>
      </c>
      <c r="I76" s="1">
        <v>10</v>
      </c>
      <c r="J76" s="2" t="s">
        <v>50</v>
      </c>
      <c r="K76" s="233">
        <v>14.7</v>
      </c>
      <c r="L76" s="154">
        <v>2.85</v>
      </c>
      <c r="M76" s="154">
        <v>0.285</v>
      </c>
      <c r="N76" s="230">
        <v>41.5</v>
      </c>
      <c r="O76" s="230">
        <v>25.5</v>
      </c>
      <c r="P76" s="230">
        <v>21.5</v>
      </c>
      <c r="Q76" s="236">
        <f>41.5*25.5*21.5*0.000001</f>
        <v>0.022752375</v>
      </c>
      <c r="R76" s="94"/>
      <c r="S76" s="94"/>
      <c r="T76" s="94" t="s">
        <v>789</v>
      </c>
      <c r="U76" s="95" t="s">
        <v>903</v>
      </c>
      <c r="V76" s="94" t="s">
        <v>795</v>
      </c>
      <c r="W76" s="202" t="s">
        <v>796</v>
      </c>
      <c r="X76" s="94"/>
      <c r="Y76" s="94"/>
      <c r="Z76" s="94"/>
      <c r="AA76" s="94"/>
      <c r="AB76" s="94"/>
      <c r="AC76" s="94"/>
      <c r="AD76" s="94"/>
      <c r="AE76" s="94"/>
      <c r="AF76" s="94"/>
    </row>
    <row r="77" spans="1:32" s="98" customFormat="1" ht="39.75" customHeight="1">
      <c r="A77" s="157">
        <v>62</v>
      </c>
      <c r="B77" s="95" t="s">
        <v>788</v>
      </c>
      <c r="C77" s="95" t="s">
        <v>781</v>
      </c>
      <c r="D77" s="1" t="s">
        <v>782</v>
      </c>
      <c r="E77" s="1" t="s">
        <v>776</v>
      </c>
      <c r="F77" s="2" t="s">
        <v>777</v>
      </c>
      <c r="G77" s="226">
        <v>16</v>
      </c>
      <c r="H77" s="234"/>
      <c r="I77" s="1">
        <v>10</v>
      </c>
      <c r="J77" s="2" t="s">
        <v>50</v>
      </c>
      <c r="K77" s="234"/>
      <c r="L77" s="154">
        <v>2.85</v>
      </c>
      <c r="M77" s="154">
        <v>0.285</v>
      </c>
      <c r="N77" s="231"/>
      <c r="O77" s="231"/>
      <c r="P77" s="231"/>
      <c r="Q77" s="237"/>
      <c r="R77" s="94"/>
      <c r="S77" s="94"/>
      <c r="T77" s="94" t="s">
        <v>789</v>
      </c>
      <c r="U77" s="95" t="s">
        <v>903</v>
      </c>
      <c r="V77" s="94" t="s">
        <v>795</v>
      </c>
      <c r="W77" s="202" t="s">
        <v>796</v>
      </c>
      <c r="X77" s="94"/>
      <c r="Y77" s="94"/>
      <c r="Z77" s="94"/>
      <c r="AA77" s="94"/>
      <c r="AB77" s="94"/>
      <c r="AC77" s="94"/>
      <c r="AD77" s="94"/>
      <c r="AE77" s="94"/>
      <c r="AF77" s="94"/>
    </row>
    <row r="78" spans="1:32" s="98" customFormat="1" ht="51" customHeight="1">
      <c r="A78" s="157">
        <v>63</v>
      </c>
      <c r="B78" s="95" t="s">
        <v>787</v>
      </c>
      <c r="C78" s="95" t="s">
        <v>783</v>
      </c>
      <c r="D78" s="1" t="s">
        <v>784</v>
      </c>
      <c r="E78" s="1" t="s">
        <v>776</v>
      </c>
      <c r="F78" s="2" t="s">
        <v>777</v>
      </c>
      <c r="G78" s="226">
        <v>16</v>
      </c>
      <c r="H78" s="234"/>
      <c r="I78" s="1">
        <v>20</v>
      </c>
      <c r="J78" s="2" t="s">
        <v>50</v>
      </c>
      <c r="K78" s="234"/>
      <c r="L78" s="175">
        <v>5.6</v>
      </c>
      <c r="M78" s="176">
        <v>0.28</v>
      </c>
      <c r="N78" s="231"/>
      <c r="O78" s="231"/>
      <c r="P78" s="231"/>
      <c r="Q78" s="237"/>
      <c r="R78" s="94"/>
      <c r="S78" s="94"/>
      <c r="T78" s="94" t="s">
        <v>789</v>
      </c>
      <c r="U78" s="95" t="s">
        <v>903</v>
      </c>
      <c r="V78" s="94" t="s">
        <v>795</v>
      </c>
      <c r="W78" s="202" t="s">
        <v>796</v>
      </c>
      <c r="X78" s="94"/>
      <c r="Y78" s="94"/>
      <c r="Z78" s="94"/>
      <c r="AA78" s="94"/>
      <c r="AB78" s="94"/>
      <c r="AC78" s="94"/>
      <c r="AD78" s="94"/>
      <c r="AE78" s="94"/>
      <c r="AF78" s="94"/>
    </row>
    <row r="79" spans="1:32" s="98" customFormat="1" ht="48.75" customHeight="1">
      <c r="A79" s="157">
        <v>64</v>
      </c>
      <c r="B79" s="95" t="s">
        <v>787</v>
      </c>
      <c r="C79" s="95" t="s">
        <v>785</v>
      </c>
      <c r="D79" s="1" t="s">
        <v>786</v>
      </c>
      <c r="E79" s="1" t="s">
        <v>776</v>
      </c>
      <c r="F79" s="2" t="s">
        <v>777</v>
      </c>
      <c r="G79" s="226">
        <v>16</v>
      </c>
      <c r="H79" s="235"/>
      <c r="I79" s="1">
        <v>10</v>
      </c>
      <c r="J79" s="2" t="s">
        <v>50</v>
      </c>
      <c r="K79" s="235"/>
      <c r="L79" s="175">
        <v>2.05</v>
      </c>
      <c r="M79" s="176">
        <v>0.205</v>
      </c>
      <c r="N79" s="232"/>
      <c r="O79" s="232"/>
      <c r="P79" s="232"/>
      <c r="Q79" s="238"/>
      <c r="R79" s="94"/>
      <c r="S79" s="94"/>
      <c r="T79" s="94" t="s">
        <v>789</v>
      </c>
      <c r="U79" s="95" t="s">
        <v>903</v>
      </c>
      <c r="V79" s="94" t="s">
        <v>795</v>
      </c>
      <c r="W79" s="202" t="s">
        <v>796</v>
      </c>
      <c r="X79" s="94"/>
      <c r="Y79" s="94"/>
      <c r="Z79" s="94"/>
      <c r="AA79" s="94"/>
      <c r="AB79" s="94"/>
      <c r="AC79" s="94"/>
      <c r="AD79" s="94"/>
      <c r="AE79" s="94"/>
      <c r="AF79" s="94"/>
    </row>
    <row r="80" spans="1:32" s="98" customFormat="1" ht="43.5" customHeight="1">
      <c r="A80" s="157">
        <v>65</v>
      </c>
      <c r="B80" s="95" t="s">
        <v>790</v>
      </c>
      <c r="C80" s="95" t="s">
        <v>791</v>
      </c>
      <c r="D80" s="1" t="s">
        <v>792</v>
      </c>
      <c r="E80" s="1" t="s">
        <v>40</v>
      </c>
      <c r="F80" s="2" t="s">
        <v>793</v>
      </c>
      <c r="G80" s="1">
        <v>17</v>
      </c>
      <c r="H80" s="166" t="s">
        <v>794</v>
      </c>
      <c r="I80" s="1">
        <v>28</v>
      </c>
      <c r="J80" s="2" t="s">
        <v>41</v>
      </c>
      <c r="K80" s="1">
        <v>0.5</v>
      </c>
      <c r="L80" s="154">
        <v>0.35</v>
      </c>
      <c r="M80" s="215">
        <f>0.025*I80</f>
        <v>0.7000000000000001</v>
      </c>
      <c r="N80" s="168">
        <v>30</v>
      </c>
      <c r="O80" s="168">
        <v>25</v>
      </c>
      <c r="P80" s="168">
        <v>21</v>
      </c>
      <c r="Q80" s="221">
        <v>0.0157</v>
      </c>
      <c r="R80" s="94"/>
      <c r="S80" s="94"/>
      <c r="T80" s="94" t="s">
        <v>939</v>
      </c>
      <c r="U80" s="94" t="s">
        <v>937</v>
      </c>
      <c r="V80" s="94" t="s">
        <v>828</v>
      </c>
      <c r="W80" s="202" t="s">
        <v>829</v>
      </c>
      <c r="X80" s="94"/>
      <c r="Y80" s="94"/>
      <c r="Z80" s="94"/>
      <c r="AA80" s="94"/>
      <c r="AB80" s="94"/>
      <c r="AC80" s="94"/>
      <c r="AD80" s="94"/>
      <c r="AE80" s="94"/>
      <c r="AF80" s="94"/>
    </row>
    <row r="81" spans="1:32" s="98" customFormat="1" ht="21" customHeight="1">
      <c r="A81" s="157">
        <v>66</v>
      </c>
      <c r="B81" s="95" t="s">
        <v>855</v>
      </c>
      <c r="C81" s="95" t="s">
        <v>797</v>
      </c>
      <c r="D81" s="1"/>
      <c r="E81" s="1" t="s">
        <v>366</v>
      </c>
      <c r="F81" s="2" t="s">
        <v>798</v>
      </c>
      <c r="G81" s="226">
        <v>18</v>
      </c>
      <c r="H81" s="233" t="s">
        <v>823</v>
      </c>
      <c r="I81" s="1">
        <v>20</v>
      </c>
      <c r="J81" s="2" t="s">
        <v>50</v>
      </c>
      <c r="K81" s="233">
        <v>4.2</v>
      </c>
      <c r="L81" s="154">
        <v>0.588</v>
      </c>
      <c r="M81" s="154">
        <f>L81/I81</f>
        <v>0.0294</v>
      </c>
      <c r="N81" s="230">
        <v>39</v>
      </c>
      <c r="O81" s="230">
        <v>26</v>
      </c>
      <c r="P81" s="230">
        <v>29</v>
      </c>
      <c r="Q81" s="236">
        <f>39*26*29*0.000001</f>
        <v>0.029405999999999998</v>
      </c>
      <c r="R81" s="94"/>
      <c r="S81" s="94"/>
      <c r="T81" s="94" t="s">
        <v>825</v>
      </c>
      <c r="U81" s="94" t="s">
        <v>42</v>
      </c>
      <c r="V81" s="94" t="s">
        <v>826</v>
      </c>
      <c r="W81" s="202" t="s">
        <v>827</v>
      </c>
      <c r="X81" s="94"/>
      <c r="Y81" s="94"/>
      <c r="Z81" s="94"/>
      <c r="AA81" s="94"/>
      <c r="AB81" s="94"/>
      <c r="AC81" s="94"/>
      <c r="AD81" s="94"/>
      <c r="AE81" s="94"/>
      <c r="AF81" s="94"/>
    </row>
    <row r="82" spans="1:32" s="98" customFormat="1" ht="21" customHeight="1">
      <c r="A82" s="157">
        <v>67</v>
      </c>
      <c r="B82" s="95" t="s">
        <v>830</v>
      </c>
      <c r="C82" s="95" t="s">
        <v>799</v>
      </c>
      <c r="D82" s="1"/>
      <c r="E82" s="1" t="s">
        <v>366</v>
      </c>
      <c r="F82" s="2" t="s">
        <v>798</v>
      </c>
      <c r="G82" s="226">
        <v>18</v>
      </c>
      <c r="H82" s="234"/>
      <c r="I82" s="1">
        <v>20</v>
      </c>
      <c r="J82" s="2" t="s">
        <v>50</v>
      </c>
      <c r="K82" s="234"/>
      <c r="L82" s="154">
        <v>0.386</v>
      </c>
      <c r="M82" s="154">
        <f aca="true" t="shared" si="2" ref="M82:M107">L82/I82</f>
        <v>0.0193</v>
      </c>
      <c r="N82" s="231"/>
      <c r="O82" s="231"/>
      <c r="P82" s="231"/>
      <c r="Q82" s="237"/>
      <c r="R82" s="94"/>
      <c r="S82" s="94"/>
      <c r="T82" s="94" t="s">
        <v>825</v>
      </c>
      <c r="U82" s="94" t="s">
        <v>42</v>
      </c>
      <c r="V82" s="94" t="s">
        <v>826</v>
      </c>
      <c r="W82" s="202" t="s">
        <v>827</v>
      </c>
      <c r="X82" s="94"/>
      <c r="Y82" s="94"/>
      <c r="Z82" s="94"/>
      <c r="AA82" s="94"/>
      <c r="AB82" s="94"/>
      <c r="AC82" s="94"/>
      <c r="AD82" s="94"/>
      <c r="AE82" s="94"/>
      <c r="AF82" s="94"/>
    </row>
    <row r="83" spans="1:32" s="98" customFormat="1" ht="21" customHeight="1">
      <c r="A83" s="157">
        <v>68</v>
      </c>
      <c r="B83" s="95" t="s">
        <v>831</v>
      </c>
      <c r="C83" s="95" t="s">
        <v>800</v>
      </c>
      <c r="D83" s="1"/>
      <c r="E83" s="1" t="s">
        <v>366</v>
      </c>
      <c r="F83" s="2" t="s">
        <v>798</v>
      </c>
      <c r="G83" s="226">
        <v>18</v>
      </c>
      <c r="H83" s="234"/>
      <c r="I83" s="1">
        <v>10</v>
      </c>
      <c r="J83" s="2" t="s">
        <v>50</v>
      </c>
      <c r="K83" s="234"/>
      <c r="L83" s="154">
        <v>0.192</v>
      </c>
      <c r="M83" s="154">
        <f t="shared" si="2"/>
        <v>0.019200000000000002</v>
      </c>
      <c r="N83" s="231"/>
      <c r="O83" s="231"/>
      <c r="P83" s="231"/>
      <c r="Q83" s="237"/>
      <c r="R83" s="94"/>
      <c r="S83" s="94"/>
      <c r="T83" s="94" t="s">
        <v>825</v>
      </c>
      <c r="U83" s="94" t="s">
        <v>42</v>
      </c>
      <c r="V83" s="94" t="s">
        <v>826</v>
      </c>
      <c r="W83" s="202" t="s">
        <v>827</v>
      </c>
      <c r="X83" s="94"/>
      <c r="Y83" s="94"/>
      <c r="Z83" s="94"/>
      <c r="AA83" s="94"/>
      <c r="AB83" s="94"/>
      <c r="AC83" s="94"/>
      <c r="AD83" s="94"/>
      <c r="AE83" s="94"/>
      <c r="AF83" s="94"/>
    </row>
    <row r="84" spans="1:32" s="98" customFormat="1" ht="21" customHeight="1">
      <c r="A84" s="157">
        <v>69</v>
      </c>
      <c r="B84" s="95" t="s">
        <v>832</v>
      </c>
      <c r="C84" s="95" t="s">
        <v>801</v>
      </c>
      <c r="D84" s="1"/>
      <c r="E84" s="1" t="s">
        <v>366</v>
      </c>
      <c r="F84" s="2" t="s">
        <v>798</v>
      </c>
      <c r="G84" s="226">
        <v>18</v>
      </c>
      <c r="H84" s="234"/>
      <c r="I84" s="1">
        <v>10</v>
      </c>
      <c r="J84" s="2" t="s">
        <v>41</v>
      </c>
      <c r="K84" s="234"/>
      <c r="L84" s="154">
        <v>0.108</v>
      </c>
      <c r="M84" s="154">
        <f t="shared" si="2"/>
        <v>0.0108</v>
      </c>
      <c r="N84" s="231"/>
      <c r="O84" s="231"/>
      <c r="P84" s="231"/>
      <c r="Q84" s="237"/>
      <c r="R84" s="94"/>
      <c r="S84" s="94"/>
      <c r="T84" s="94" t="s">
        <v>825</v>
      </c>
      <c r="U84" s="94" t="s">
        <v>42</v>
      </c>
      <c r="V84" s="94" t="s">
        <v>826</v>
      </c>
      <c r="W84" s="202" t="s">
        <v>827</v>
      </c>
      <c r="X84" s="94"/>
      <c r="Y84" s="94"/>
      <c r="Z84" s="94"/>
      <c r="AA84" s="94"/>
      <c r="AB84" s="94"/>
      <c r="AC84" s="94"/>
      <c r="AD84" s="94"/>
      <c r="AE84" s="94"/>
      <c r="AF84" s="94"/>
    </row>
    <row r="85" spans="1:32" s="98" customFormat="1" ht="21" customHeight="1">
      <c r="A85" s="157">
        <v>70</v>
      </c>
      <c r="B85" s="95" t="s">
        <v>833</v>
      </c>
      <c r="C85" s="95" t="s">
        <v>802</v>
      </c>
      <c r="D85" s="1"/>
      <c r="E85" s="1" t="s">
        <v>366</v>
      </c>
      <c r="F85" s="2" t="s">
        <v>798</v>
      </c>
      <c r="G85" s="226">
        <v>18</v>
      </c>
      <c r="H85" s="234"/>
      <c r="I85" s="1">
        <v>16</v>
      </c>
      <c r="J85" s="2" t="s">
        <v>41</v>
      </c>
      <c r="K85" s="234"/>
      <c r="L85" s="154">
        <v>1.238</v>
      </c>
      <c r="M85" s="154">
        <f t="shared" si="2"/>
        <v>0.077375</v>
      </c>
      <c r="N85" s="231"/>
      <c r="O85" s="231"/>
      <c r="P85" s="231"/>
      <c r="Q85" s="237"/>
      <c r="R85" s="94"/>
      <c r="S85" s="94"/>
      <c r="T85" s="94" t="s">
        <v>825</v>
      </c>
      <c r="U85" s="94" t="s">
        <v>42</v>
      </c>
      <c r="V85" s="94" t="s">
        <v>826</v>
      </c>
      <c r="W85" s="202" t="s">
        <v>827</v>
      </c>
      <c r="X85" s="94"/>
      <c r="Y85" s="94"/>
      <c r="Z85" s="94"/>
      <c r="AA85" s="94"/>
      <c r="AB85" s="94"/>
      <c r="AC85" s="94"/>
      <c r="AD85" s="94"/>
      <c r="AE85" s="94"/>
      <c r="AF85" s="94"/>
    </row>
    <row r="86" spans="1:32" s="98" customFormat="1" ht="21" customHeight="1">
      <c r="A86" s="157">
        <v>71</v>
      </c>
      <c r="B86" s="95" t="s">
        <v>834</v>
      </c>
      <c r="C86" s="95" t="s">
        <v>803</v>
      </c>
      <c r="D86" s="1"/>
      <c r="E86" s="1" t="s">
        <v>366</v>
      </c>
      <c r="F86" s="2" t="s">
        <v>798</v>
      </c>
      <c r="G86" s="226">
        <v>18</v>
      </c>
      <c r="H86" s="234"/>
      <c r="I86" s="1">
        <v>3</v>
      </c>
      <c r="J86" s="2" t="s">
        <v>41</v>
      </c>
      <c r="K86" s="234"/>
      <c r="L86" s="154">
        <v>0.028</v>
      </c>
      <c r="M86" s="154">
        <f t="shared" si="2"/>
        <v>0.009333333333333334</v>
      </c>
      <c r="N86" s="231"/>
      <c r="O86" s="231"/>
      <c r="P86" s="231"/>
      <c r="Q86" s="237"/>
      <c r="R86" s="94"/>
      <c r="S86" s="94"/>
      <c r="T86" s="94" t="s">
        <v>825</v>
      </c>
      <c r="U86" s="94" t="s">
        <v>42</v>
      </c>
      <c r="V86" s="94" t="s">
        <v>826</v>
      </c>
      <c r="W86" s="202" t="s">
        <v>827</v>
      </c>
      <c r="X86" s="94"/>
      <c r="Y86" s="94"/>
      <c r="Z86" s="94"/>
      <c r="AA86" s="94"/>
      <c r="AB86" s="94"/>
      <c r="AC86" s="94"/>
      <c r="AD86" s="94"/>
      <c r="AE86" s="94"/>
      <c r="AF86" s="94"/>
    </row>
    <row r="87" spans="1:32" s="98" customFormat="1" ht="21" customHeight="1">
      <c r="A87" s="157">
        <v>72</v>
      </c>
      <c r="B87" s="95" t="s">
        <v>835</v>
      </c>
      <c r="C87" s="95" t="s">
        <v>804</v>
      </c>
      <c r="D87" s="1"/>
      <c r="E87" s="1" t="s">
        <v>366</v>
      </c>
      <c r="F87" s="2" t="s">
        <v>798</v>
      </c>
      <c r="G87" s="226">
        <v>18</v>
      </c>
      <c r="H87" s="234"/>
      <c r="I87" s="1">
        <v>4</v>
      </c>
      <c r="J87" s="2" t="s">
        <v>41</v>
      </c>
      <c r="K87" s="234"/>
      <c r="L87" s="154">
        <v>0.006</v>
      </c>
      <c r="M87" s="154">
        <f t="shared" si="2"/>
        <v>0.0015</v>
      </c>
      <c r="N87" s="231"/>
      <c r="O87" s="231"/>
      <c r="P87" s="231"/>
      <c r="Q87" s="237"/>
      <c r="R87" s="94"/>
      <c r="S87" s="94"/>
      <c r="T87" s="94" t="s">
        <v>825</v>
      </c>
      <c r="U87" s="94" t="s">
        <v>42</v>
      </c>
      <c r="V87" s="94" t="s">
        <v>826</v>
      </c>
      <c r="W87" s="202" t="s">
        <v>827</v>
      </c>
      <c r="X87" s="94"/>
      <c r="Y87" s="94"/>
      <c r="Z87" s="94"/>
      <c r="AA87" s="94"/>
      <c r="AB87" s="94"/>
      <c r="AC87" s="94"/>
      <c r="AD87" s="94"/>
      <c r="AE87" s="94"/>
      <c r="AF87" s="94"/>
    </row>
    <row r="88" spans="1:32" s="98" customFormat="1" ht="21" customHeight="1">
      <c r="A88" s="157">
        <v>73</v>
      </c>
      <c r="B88" s="95" t="s">
        <v>836</v>
      </c>
      <c r="C88" s="95" t="s">
        <v>805</v>
      </c>
      <c r="D88" s="1"/>
      <c r="E88" s="1" t="s">
        <v>366</v>
      </c>
      <c r="F88" s="2" t="s">
        <v>798</v>
      </c>
      <c r="G88" s="226">
        <v>18</v>
      </c>
      <c r="H88" s="234"/>
      <c r="I88" s="1">
        <v>3</v>
      </c>
      <c r="J88" s="2" t="s">
        <v>41</v>
      </c>
      <c r="K88" s="234"/>
      <c r="L88" s="154">
        <v>0.064</v>
      </c>
      <c r="M88" s="154">
        <f t="shared" si="2"/>
        <v>0.021333333333333333</v>
      </c>
      <c r="N88" s="231"/>
      <c r="O88" s="231"/>
      <c r="P88" s="231"/>
      <c r="Q88" s="237"/>
      <c r="R88" s="94"/>
      <c r="S88" s="94"/>
      <c r="T88" s="94" t="s">
        <v>825</v>
      </c>
      <c r="U88" s="94" t="s">
        <v>42</v>
      </c>
      <c r="V88" s="94" t="s">
        <v>826</v>
      </c>
      <c r="W88" s="202" t="s">
        <v>827</v>
      </c>
      <c r="X88" s="94"/>
      <c r="Y88" s="94"/>
      <c r="Z88" s="94"/>
      <c r="AA88" s="94"/>
      <c r="AB88" s="94"/>
      <c r="AC88" s="94"/>
      <c r="AD88" s="94"/>
      <c r="AE88" s="94"/>
      <c r="AF88" s="94"/>
    </row>
    <row r="89" spans="1:32" s="98" customFormat="1" ht="21" customHeight="1">
      <c r="A89" s="157">
        <v>74</v>
      </c>
      <c r="B89" s="95" t="s">
        <v>838</v>
      </c>
      <c r="C89" s="95" t="s">
        <v>806</v>
      </c>
      <c r="D89" s="1"/>
      <c r="E89" s="1" t="s">
        <v>366</v>
      </c>
      <c r="F89" s="2" t="s">
        <v>798</v>
      </c>
      <c r="G89" s="226">
        <v>18</v>
      </c>
      <c r="H89" s="234"/>
      <c r="I89" s="1">
        <v>3</v>
      </c>
      <c r="J89" s="2" t="s">
        <v>41</v>
      </c>
      <c r="K89" s="234"/>
      <c r="L89" s="154">
        <v>0.03</v>
      </c>
      <c r="M89" s="154">
        <f t="shared" si="2"/>
        <v>0.01</v>
      </c>
      <c r="N89" s="231"/>
      <c r="O89" s="231"/>
      <c r="P89" s="231"/>
      <c r="Q89" s="237"/>
      <c r="R89" s="94"/>
      <c r="S89" s="94"/>
      <c r="T89" s="94" t="s">
        <v>825</v>
      </c>
      <c r="U89" s="94" t="s">
        <v>42</v>
      </c>
      <c r="V89" s="94" t="s">
        <v>826</v>
      </c>
      <c r="W89" s="202" t="s">
        <v>827</v>
      </c>
      <c r="X89" s="94"/>
      <c r="Y89" s="94"/>
      <c r="Z89" s="94"/>
      <c r="AA89" s="94"/>
      <c r="AB89" s="94"/>
      <c r="AC89" s="94"/>
      <c r="AD89" s="94"/>
      <c r="AE89" s="94"/>
      <c r="AF89" s="94"/>
    </row>
    <row r="90" spans="1:32" s="98" customFormat="1" ht="21" customHeight="1">
      <c r="A90" s="157">
        <v>75</v>
      </c>
      <c r="B90" s="95" t="s">
        <v>837</v>
      </c>
      <c r="C90" s="95">
        <v>320</v>
      </c>
      <c r="D90" s="1"/>
      <c r="E90" s="1" t="s">
        <v>366</v>
      </c>
      <c r="F90" s="2" t="s">
        <v>798</v>
      </c>
      <c r="G90" s="226">
        <v>18</v>
      </c>
      <c r="H90" s="234"/>
      <c r="I90" s="1">
        <v>1</v>
      </c>
      <c r="J90" s="2" t="s">
        <v>41</v>
      </c>
      <c r="K90" s="234"/>
      <c r="L90" s="154">
        <v>0.212</v>
      </c>
      <c r="M90" s="154">
        <f t="shared" si="2"/>
        <v>0.212</v>
      </c>
      <c r="N90" s="231"/>
      <c r="O90" s="231"/>
      <c r="P90" s="231"/>
      <c r="Q90" s="237"/>
      <c r="R90" s="94"/>
      <c r="S90" s="94"/>
      <c r="T90" s="94" t="s">
        <v>825</v>
      </c>
      <c r="U90" s="94" t="s">
        <v>42</v>
      </c>
      <c r="V90" s="94" t="s">
        <v>826</v>
      </c>
      <c r="W90" s="202" t="s">
        <v>827</v>
      </c>
      <c r="X90" s="94"/>
      <c r="Y90" s="94"/>
      <c r="Z90" s="94"/>
      <c r="AA90" s="94"/>
      <c r="AB90" s="94"/>
      <c r="AC90" s="94"/>
      <c r="AD90" s="94"/>
      <c r="AE90" s="94"/>
      <c r="AF90" s="94"/>
    </row>
    <row r="91" spans="1:32" s="98" customFormat="1" ht="21" customHeight="1">
      <c r="A91" s="157">
        <v>76</v>
      </c>
      <c r="B91" s="95" t="s">
        <v>807</v>
      </c>
      <c r="C91" s="95" t="s">
        <v>808</v>
      </c>
      <c r="D91" s="1"/>
      <c r="E91" s="1" t="s">
        <v>366</v>
      </c>
      <c r="F91" s="2" t="s">
        <v>798</v>
      </c>
      <c r="G91" s="226">
        <v>18</v>
      </c>
      <c r="H91" s="234"/>
      <c r="I91" s="1">
        <v>10</v>
      </c>
      <c r="J91" s="2" t="s">
        <v>41</v>
      </c>
      <c r="K91" s="234"/>
      <c r="L91" s="154">
        <v>0.096</v>
      </c>
      <c r="M91" s="154">
        <f t="shared" si="2"/>
        <v>0.009600000000000001</v>
      </c>
      <c r="N91" s="231"/>
      <c r="O91" s="231"/>
      <c r="P91" s="231"/>
      <c r="Q91" s="237"/>
      <c r="R91" s="94"/>
      <c r="S91" s="94"/>
      <c r="T91" s="94" t="s">
        <v>825</v>
      </c>
      <c r="U91" s="94" t="s">
        <v>42</v>
      </c>
      <c r="V91" s="94" t="s">
        <v>826</v>
      </c>
      <c r="W91" s="202" t="s">
        <v>827</v>
      </c>
      <c r="X91" s="94"/>
      <c r="Y91" s="94"/>
      <c r="Z91" s="94"/>
      <c r="AA91" s="94"/>
      <c r="AB91" s="94"/>
      <c r="AC91" s="94"/>
      <c r="AD91" s="94"/>
      <c r="AE91" s="94"/>
      <c r="AF91" s="94"/>
    </row>
    <row r="92" spans="1:32" s="98" customFormat="1" ht="21" customHeight="1">
      <c r="A92" s="157">
        <v>77</v>
      </c>
      <c r="B92" s="95" t="s">
        <v>839</v>
      </c>
      <c r="C92" s="95" t="s">
        <v>809</v>
      </c>
      <c r="D92" s="1"/>
      <c r="E92" s="1" t="s">
        <v>366</v>
      </c>
      <c r="F92" s="2" t="s">
        <v>798</v>
      </c>
      <c r="G92" s="226">
        <v>18</v>
      </c>
      <c r="H92" s="234"/>
      <c r="I92" s="1">
        <v>10</v>
      </c>
      <c r="J92" s="2" t="s">
        <v>41</v>
      </c>
      <c r="K92" s="234"/>
      <c r="L92" s="154">
        <v>0.05</v>
      </c>
      <c r="M92" s="154">
        <f t="shared" si="2"/>
        <v>0.005</v>
      </c>
      <c r="N92" s="231"/>
      <c r="O92" s="231"/>
      <c r="P92" s="231"/>
      <c r="Q92" s="237"/>
      <c r="R92" s="94"/>
      <c r="S92" s="94"/>
      <c r="T92" s="94" t="s">
        <v>825</v>
      </c>
      <c r="U92" s="94" t="s">
        <v>42</v>
      </c>
      <c r="V92" s="94" t="s">
        <v>826</v>
      </c>
      <c r="W92" s="202" t="s">
        <v>827</v>
      </c>
      <c r="X92" s="94"/>
      <c r="Y92" s="94"/>
      <c r="Z92" s="94"/>
      <c r="AA92" s="94"/>
      <c r="AB92" s="94"/>
      <c r="AC92" s="94"/>
      <c r="AD92" s="94"/>
      <c r="AE92" s="94"/>
      <c r="AF92" s="94"/>
    </row>
    <row r="93" spans="1:32" s="98" customFormat="1" ht="21" customHeight="1">
      <c r="A93" s="157">
        <v>78</v>
      </c>
      <c r="B93" s="95" t="s">
        <v>840</v>
      </c>
      <c r="C93" s="95">
        <v>1604</v>
      </c>
      <c r="D93" s="1"/>
      <c r="E93" s="1" t="s">
        <v>366</v>
      </c>
      <c r="F93" s="2" t="s">
        <v>798</v>
      </c>
      <c r="G93" s="226">
        <v>18</v>
      </c>
      <c r="H93" s="234"/>
      <c r="I93" s="1">
        <v>8</v>
      </c>
      <c r="J93" s="2" t="s">
        <v>41</v>
      </c>
      <c r="K93" s="234"/>
      <c r="L93" s="154">
        <v>0.044</v>
      </c>
      <c r="M93" s="154">
        <f t="shared" si="2"/>
        <v>0.0055</v>
      </c>
      <c r="N93" s="231"/>
      <c r="O93" s="231"/>
      <c r="P93" s="231"/>
      <c r="Q93" s="237"/>
      <c r="R93" s="94"/>
      <c r="S93" s="94"/>
      <c r="T93" s="94" t="s">
        <v>825</v>
      </c>
      <c r="U93" s="94" t="s">
        <v>42</v>
      </c>
      <c r="V93" s="94" t="s">
        <v>826</v>
      </c>
      <c r="W93" s="202" t="s">
        <v>827</v>
      </c>
      <c r="X93" s="94"/>
      <c r="Y93" s="94"/>
      <c r="Z93" s="94"/>
      <c r="AA93" s="94"/>
      <c r="AB93" s="94"/>
      <c r="AC93" s="94"/>
      <c r="AD93" s="94"/>
      <c r="AE93" s="94"/>
      <c r="AF93" s="94"/>
    </row>
    <row r="94" spans="1:32" s="98" customFormat="1" ht="21" customHeight="1">
      <c r="A94" s="157">
        <v>79</v>
      </c>
      <c r="B94" s="95" t="s">
        <v>841</v>
      </c>
      <c r="C94" s="95">
        <v>60011</v>
      </c>
      <c r="D94" s="1"/>
      <c r="E94" s="1" t="s">
        <v>366</v>
      </c>
      <c r="F94" s="2" t="s">
        <v>798</v>
      </c>
      <c r="G94" s="226">
        <v>18</v>
      </c>
      <c r="H94" s="234"/>
      <c r="I94" s="1">
        <v>2</v>
      </c>
      <c r="J94" s="2" t="s">
        <v>41</v>
      </c>
      <c r="K94" s="234"/>
      <c r="L94" s="154">
        <v>0.164</v>
      </c>
      <c r="M94" s="154">
        <f t="shared" si="2"/>
        <v>0.082</v>
      </c>
      <c r="N94" s="231"/>
      <c r="O94" s="231"/>
      <c r="P94" s="231"/>
      <c r="Q94" s="237"/>
      <c r="R94" s="94"/>
      <c r="S94" s="94"/>
      <c r="T94" s="94" t="s">
        <v>825</v>
      </c>
      <c r="U94" s="94" t="s">
        <v>42</v>
      </c>
      <c r="V94" s="94" t="s">
        <v>826</v>
      </c>
      <c r="W94" s="202" t="s">
        <v>827</v>
      </c>
      <c r="X94" s="94"/>
      <c r="Y94" s="94"/>
      <c r="Z94" s="94"/>
      <c r="AA94" s="94"/>
      <c r="AB94" s="94"/>
      <c r="AC94" s="94"/>
      <c r="AD94" s="94"/>
      <c r="AE94" s="94"/>
      <c r="AF94" s="94"/>
    </row>
    <row r="95" spans="1:32" s="98" customFormat="1" ht="21" customHeight="1">
      <c r="A95" s="157">
        <v>80</v>
      </c>
      <c r="B95" s="95" t="s">
        <v>842</v>
      </c>
      <c r="C95" s="95">
        <v>6003</v>
      </c>
      <c r="D95" s="1"/>
      <c r="E95" s="1" t="s">
        <v>366</v>
      </c>
      <c r="F95" s="2" t="s">
        <v>798</v>
      </c>
      <c r="G95" s="226">
        <v>18</v>
      </c>
      <c r="H95" s="234"/>
      <c r="I95" s="1">
        <v>2</v>
      </c>
      <c r="J95" s="2" t="s">
        <v>41</v>
      </c>
      <c r="K95" s="234"/>
      <c r="L95" s="154">
        <v>0.128</v>
      </c>
      <c r="M95" s="154">
        <f t="shared" si="2"/>
        <v>0.064</v>
      </c>
      <c r="N95" s="231"/>
      <c r="O95" s="231"/>
      <c r="P95" s="231"/>
      <c r="Q95" s="237"/>
      <c r="R95" s="94"/>
      <c r="S95" s="94"/>
      <c r="T95" s="94" t="s">
        <v>825</v>
      </c>
      <c r="U95" s="94" t="s">
        <v>42</v>
      </c>
      <c r="V95" s="94" t="s">
        <v>826</v>
      </c>
      <c r="W95" s="202" t="s">
        <v>827</v>
      </c>
      <c r="X95" s="94"/>
      <c r="Y95" s="94"/>
      <c r="Z95" s="94"/>
      <c r="AA95" s="94"/>
      <c r="AB95" s="94"/>
      <c r="AC95" s="94"/>
      <c r="AD95" s="94"/>
      <c r="AE95" s="94"/>
      <c r="AF95" s="94"/>
    </row>
    <row r="96" spans="1:32" s="98" customFormat="1" ht="21" customHeight="1">
      <c r="A96" s="157">
        <v>81</v>
      </c>
      <c r="B96" s="95" t="s">
        <v>843</v>
      </c>
      <c r="C96" s="95" t="s">
        <v>810</v>
      </c>
      <c r="D96" s="1"/>
      <c r="E96" s="1" t="s">
        <v>366</v>
      </c>
      <c r="F96" s="2" t="s">
        <v>798</v>
      </c>
      <c r="G96" s="226">
        <v>18</v>
      </c>
      <c r="H96" s="234"/>
      <c r="I96" s="1">
        <v>2</v>
      </c>
      <c r="J96" s="2" t="s">
        <v>41</v>
      </c>
      <c r="K96" s="234"/>
      <c r="L96" s="154">
        <v>0.194</v>
      </c>
      <c r="M96" s="154">
        <f t="shared" si="2"/>
        <v>0.097</v>
      </c>
      <c r="N96" s="231"/>
      <c r="O96" s="231"/>
      <c r="P96" s="231"/>
      <c r="Q96" s="237"/>
      <c r="R96" s="94"/>
      <c r="S96" s="94"/>
      <c r="T96" s="94" t="s">
        <v>825</v>
      </c>
      <c r="U96" s="94" t="s">
        <v>42</v>
      </c>
      <c r="V96" s="94" t="s">
        <v>826</v>
      </c>
      <c r="W96" s="202" t="s">
        <v>827</v>
      </c>
      <c r="X96" s="94"/>
      <c r="Y96" s="94"/>
      <c r="Z96" s="94"/>
      <c r="AA96" s="94"/>
      <c r="AB96" s="94"/>
      <c r="AC96" s="94"/>
      <c r="AD96" s="94"/>
      <c r="AE96" s="94"/>
      <c r="AF96" s="94"/>
    </row>
    <row r="97" spans="1:32" s="98" customFormat="1" ht="21" customHeight="1">
      <c r="A97" s="157">
        <v>82</v>
      </c>
      <c r="B97" s="95" t="s">
        <v>844</v>
      </c>
      <c r="C97" s="95" t="s">
        <v>811</v>
      </c>
      <c r="D97" s="1"/>
      <c r="E97" s="1" t="s">
        <v>366</v>
      </c>
      <c r="F97" s="2" t="s">
        <v>798</v>
      </c>
      <c r="G97" s="226">
        <v>18</v>
      </c>
      <c r="H97" s="234"/>
      <c r="I97" s="1">
        <v>2</v>
      </c>
      <c r="J97" s="2" t="s">
        <v>41</v>
      </c>
      <c r="K97" s="234"/>
      <c r="L97" s="154">
        <v>0.016</v>
      </c>
      <c r="M97" s="154">
        <f t="shared" si="2"/>
        <v>0.008</v>
      </c>
      <c r="N97" s="231"/>
      <c r="O97" s="231"/>
      <c r="P97" s="231"/>
      <c r="Q97" s="237"/>
      <c r="R97" s="94"/>
      <c r="S97" s="94"/>
      <c r="T97" s="94" t="s">
        <v>825</v>
      </c>
      <c r="U97" s="94" t="s">
        <v>42</v>
      </c>
      <c r="V97" s="94" t="s">
        <v>826</v>
      </c>
      <c r="W97" s="202" t="s">
        <v>827</v>
      </c>
      <c r="X97" s="94"/>
      <c r="Y97" s="94"/>
      <c r="Z97" s="94"/>
      <c r="AA97" s="94"/>
      <c r="AB97" s="94"/>
      <c r="AC97" s="94"/>
      <c r="AD97" s="94"/>
      <c r="AE97" s="94"/>
      <c r="AF97" s="94"/>
    </row>
    <row r="98" spans="1:32" s="98" customFormat="1" ht="21" customHeight="1">
      <c r="A98" s="157">
        <v>83</v>
      </c>
      <c r="B98" s="95" t="s">
        <v>845</v>
      </c>
      <c r="C98" s="95" t="s">
        <v>812</v>
      </c>
      <c r="D98" s="1"/>
      <c r="E98" s="1" t="s">
        <v>366</v>
      </c>
      <c r="F98" s="2" t="s">
        <v>798</v>
      </c>
      <c r="G98" s="226">
        <v>18</v>
      </c>
      <c r="H98" s="235"/>
      <c r="I98" s="1">
        <v>5</v>
      </c>
      <c r="J98" s="2" t="s">
        <v>41</v>
      </c>
      <c r="K98" s="235"/>
      <c r="L98" s="154">
        <v>0.02</v>
      </c>
      <c r="M98" s="154">
        <f t="shared" si="2"/>
        <v>0.004</v>
      </c>
      <c r="N98" s="232"/>
      <c r="O98" s="232"/>
      <c r="P98" s="232"/>
      <c r="Q98" s="238"/>
      <c r="R98" s="94"/>
      <c r="S98" s="94"/>
      <c r="T98" s="94" t="s">
        <v>825</v>
      </c>
      <c r="U98" s="94" t="s">
        <v>42</v>
      </c>
      <c r="V98" s="94" t="s">
        <v>826</v>
      </c>
      <c r="W98" s="202" t="s">
        <v>827</v>
      </c>
      <c r="X98" s="94"/>
      <c r="Y98" s="94"/>
      <c r="Z98" s="94"/>
      <c r="AA98" s="94"/>
      <c r="AB98" s="94"/>
      <c r="AC98" s="94"/>
      <c r="AD98" s="94"/>
      <c r="AE98" s="94"/>
      <c r="AF98" s="94"/>
    </row>
    <row r="99" spans="1:32" s="98" customFormat="1" ht="21" customHeight="1">
      <c r="A99" s="157">
        <v>84</v>
      </c>
      <c r="B99" s="95" t="s">
        <v>846</v>
      </c>
      <c r="C99" s="95" t="s">
        <v>813</v>
      </c>
      <c r="D99" s="1"/>
      <c r="E99" s="1" t="s">
        <v>366</v>
      </c>
      <c r="F99" s="2" t="s">
        <v>798</v>
      </c>
      <c r="G99" s="226">
        <v>19</v>
      </c>
      <c r="H99" s="233" t="s">
        <v>824</v>
      </c>
      <c r="I99" s="1">
        <v>8</v>
      </c>
      <c r="J99" s="2" t="s">
        <v>41</v>
      </c>
      <c r="K99" s="233">
        <v>6.8</v>
      </c>
      <c r="L99" s="154">
        <v>3.678</v>
      </c>
      <c r="M99" s="154">
        <f t="shared" si="2"/>
        <v>0.45975</v>
      </c>
      <c r="N99" s="230">
        <v>32</v>
      </c>
      <c r="O99" s="230">
        <v>32</v>
      </c>
      <c r="P99" s="230">
        <v>26</v>
      </c>
      <c r="Q99" s="236">
        <f>32*32*26*0.000001</f>
        <v>0.026624</v>
      </c>
      <c r="R99" s="94"/>
      <c r="S99" s="94"/>
      <c r="T99" s="94" t="s">
        <v>825</v>
      </c>
      <c r="U99" s="94" t="s">
        <v>42</v>
      </c>
      <c r="V99" s="94" t="s">
        <v>826</v>
      </c>
      <c r="W99" s="202" t="s">
        <v>827</v>
      </c>
      <c r="X99" s="94"/>
      <c r="Y99" s="94"/>
      <c r="Z99" s="94"/>
      <c r="AA99" s="94"/>
      <c r="AB99" s="94"/>
      <c r="AC99" s="94"/>
      <c r="AD99" s="94"/>
      <c r="AE99" s="94"/>
      <c r="AF99" s="94"/>
    </row>
    <row r="100" spans="1:32" s="98" customFormat="1" ht="21" customHeight="1">
      <c r="A100" s="157">
        <v>85</v>
      </c>
      <c r="B100" s="95" t="s">
        <v>854</v>
      </c>
      <c r="C100" s="95" t="s">
        <v>814</v>
      </c>
      <c r="D100" s="1"/>
      <c r="E100" s="1" t="s">
        <v>366</v>
      </c>
      <c r="F100" s="2" t="s">
        <v>798</v>
      </c>
      <c r="G100" s="226">
        <v>19</v>
      </c>
      <c r="H100" s="234"/>
      <c r="I100" s="1">
        <v>1</v>
      </c>
      <c r="J100" s="2" t="s">
        <v>41</v>
      </c>
      <c r="K100" s="234"/>
      <c r="L100" s="154">
        <v>1.674</v>
      </c>
      <c r="M100" s="154">
        <f t="shared" si="2"/>
        <v>1.674</v>
      </c>
      <c r="N100" s="231"/>
      <c r="O100" s="231"/>
      <c r="P100" s="231"/>
      <c r="Q100" s="237"/>
      <c r="R100" s="94"/>
      <c r="S100" s="94"/>
      <c r="T100" s="94" t="s">
        <v>825</v>
      </c>
      <c r="U100" s="94" t="s">
        <v>42</v>
      </c>
      <c r="V100" s="94" t="s">
        <v>826</v>
      </c>
      <c r="W100" s="202" t="s">
        <v>827</v>
      </c>
      <c r="X100" s="94"/>
      <c r="Y100" s="94"/>
      <c r="Z100" s="94"/>
      <c r="AA100" s="94"/>
      <c r="AB100" s="94"/>
      <c r="AC100" s="94"/>
      <c r="AD100" s="94"/>
      <c r="AE100" s="94"/>
      <c r="AF100" s="94"/>
    </row>
    <row r="101" spans="1:32" s="98" customFormat="1" ht="21" customHeight="1">
      <c r="A101" s="157">
        <v>86</v>
      </c>
      <c r="B101" s="95" t="s">
        <v>847</v>
      </c>
      <c r="C101" s="95" t="s">
        <v>815</v>
      </c>
      <c r="D101" s="1"/>
      <c r="E101" s="1" t="s">
        <v>366</v>
      </c>
      <c r="F101" s="2" t="s">
        <v>798</v>
      </c>
      <c r="G101" s="226">
        <v>19</v>
      </c>
      <c r="H101" s="234"/>
      <c r="I101" s="1">
        <v>5</v>
      </c>
      <c r="J101" s="2" t="s">
        <v>41</v>
      </c>
      <c r="K101" s="234"/>
      <c r="L101" s="154">
        <v>0.396</v>
      </c>
      <c r="M101" s="154">
        <f t="shared" si="2"/>
        <v>0.0792</v>
      </c>
      <c r="N101" s="231"/>
      <c r="O101" s="231"/>
      <c r="P101" s="231"/>
      <c r="Q101" s="237"/>
      <c r="R101" s="94"/>
      <c r="S101" s="94"/>
      <c r="T101" s="94" t="s">
        <v>825</v>
      </c>
      <c r="U101" s="94" t="s">
        <v>42</v>
      </c>
      <c r="V101" s="94" t="s">
        <v>826</v>
      </c>
      <c r="W101" s="202" t="s">
        <v>827</v>
      </c>
      <c r="X101" s="94"/>
      <c r="Y101" s="94"/>
      <c r="Z101" s="94"/>
      <c r="AA101" s="94"/>
      <c r="AB101" s="94"/>
      <c r="AC101" s="94"/>
      <c r="AD101" s="94"/>
      <c r="AE101" s="94"/>
      <c r="AF101" s="94"/>
    </row>
    <row r="102" spans="1:32" s="98" customFormat="1" ht="21" customHeight="1">
      <c r="A102" s="157">
        <v>87</v>
      </c>
      <c r="B102" s="95" t="s">
        <v>848</v>
      </c>
      <c r="C102" s="95" t="s">
        <v>816</v>
      </c>
      <c r="D102" s="1"/>
      <c r="E102" s="1" t="s">
        <v>366</v>
      </c>
      <c r="F102" s="2" t="s">
        <v>798</v>
      </c>
      <c r="G102" s="226">
        <v>19</v>
      </c>
      <c r="H102" s="234"/>
      <c r="I102" s="1">
        <v>5</v>
      </c>
      <c r="J102" s="2" t="s">
        <v>41</v>
      </c>
      <c r="K102" s="234"/>
      <c r="L102" s="154">
        <v>0.364</v>
      </c>
      <c r="M102" s="154">
        <f t="shared" si="2"/>
        <v>0.0728</v>
      </c>
      <c r="N102" s="231"/>
      <c r="O102" s="231"/>
      <c r="P102" s="231"/>
      <c r="Q102" s="237"/>
      <c r="R102" s="94"/>
      <c r="S102" s="94"/>
      <c r="T102" s="94" t="s">
        <v>825</v>
      </c>
      <c r="U102" s="94" t="s">
        <v>42</v>
      </c>
      <c r="V102" s="94" t="s">
        <v>826</v>
      </c>
      <c r="W102" s="202" t="s">
        <v>827</v>
      </c>
      <c r="X102" s="94"/>
      <c r="Y102" s="94"/>
      <c r="Z102" s="94"/>
      <c r="AA102" s="94"/>
      <c r="AB102" s="94"/>
      <c r="AC102" s="94"/>
      <c r="AD102" s="94"/>
      <c r="AE102" s="94"/>
      <c r="AF102" s="94"/>
    </row>
    <row r="103" spans="1:32" s="98" customFormat="1" ht="21" customHeight="1">
      <c r="A103" s="157">
        <v>88</v>
      </c>
      <c r="B103" s="95" t="s">
        <v>849</v>
      </c>
      <c r="C103" s="95" t="s">
        <v>817</v>
      </c>
      <c r="D103" s="1"/>
      <c r="E103" s="1" t="s">
        <v>366</v>
      </c>
      <c r="F103" s="2" t="s">
        <v>798</v>
      </c>
      <c r="G103" s="226">
        <v>19</v>
      </c>
      <c r="H103" s="234"/>
      <c r="I103" s="1">
        <v>10</v>
      </c>
      <c r="J103" s="2" t="s">
        <v>41</v>
      </c>
      <c r="K103" s="234"/>
      <c r="L103" s="154">
        <v>0.07</v>
      </c>
      <c r="M103" s="154">
        <f t="shared" si="2"/>
        <v>0.007000000000000001</v>
      </c>
      <c r="N103" s="231"/>
      <c r="O103" s="231"/>
      <c r="P103" s="231"/>
      <c r="Q103" s="237"/>
      <c r="R103" s="94"/>
      <c r="S103" s="94"/>
      <c r="T103" s="94" t="s">
        <v>825</v>
      </c>
      <c r="U103" s="94" t="s">
        <v>42</v>
      </c>
      <c r="V103" s="94" t="s">
        <v>826</v>
      </c>
      <c r="W103" s="202" t="s">
        <v>827</v>
      </c>
      <c r="X103" s="94"/>
      <c r="Y103" s="94"/>
      <c r="Z103" s="94"/>
      <c r="AA103" s="94"/>
      <c r="AB103" s="94"/>
      <c r="AC103" s="94"/>
      <c r="AD103" s="94"/>
      <c r="AE103" s="94"/>
      <c r="AF103" s="94"/>
    </row>
    <row r="104" spans="1:32" s="98" customFormat="1" ht="21" customHeight="1">
      <c r="A104" s="157">
        <v>89</v>
      </c>
      <c r="B104" s="95" t="s">
        <v>850</v>
      </c>
      <c r="C104" s="95" t="s">
        <v>818</v>
      </c>
      <c r="D104" s="1"/>
      <c r="E104" s="1" t="s">
        <v>366</v>
      </c>
      <c r="F104" s="2" t="s">
        <v>798</v>
      </c>
      <c r="G104" s="226">
        <v>19</v>
      </c>
      <c r="H104" s="234"/>
      <c r="I104" s="1">
        <v>8</v>
      </c>
      <c r="J104" s="2" t="s">
        <v>41</v>
      </c>
      <c r="K104" s="234"/>
      <c r="L104" s="154">
        <v>0.074</v>
      </c>
      <c r="M104" s="154">
        <f t="shared" si="2"/>
        <v>0.00925</v>
      </c>
      <c r="N104" s="231"/>
      <c r="O104" s="231"/>
      <c r="P104" s="231"/>
      <c r="Q104" s="237"/>
      <c r="R104" s="94"/>
      <c r="S104" s="94"/>
      <c r="T104" s="94" t="s">
        <v>825</v>
      </c>
      <c r="U104" s="94" t="s">
        <v>42</v>
      </c>
      <c r="V104" s="94" t="s">
        <v>826</v>
      </c>
      <c r="W104" s="202" t="s">
        <v>827</v>
      </c>
      <c r="X104" s="94"/>
      <c r="Y104" s="94"/>
      <c r="Z104" s="94"/>
      <c r="AA104" s="94"/>
      <c r="AB104" s="94"/>
      <c r="AC104" s="94"/>
      <c r="AD104" s="94"/>
      <c r="AE104" s="94"/>
      <c r="AF104" s="94"/>
    </row>
    <row r="105" spans="1:32" s="98" customFormat="1" ht="21" customHeight="1">
      <c r="A105" s="157">
        <v>90</v>
      </c>
      <c r="B105" s="95" t="s">
        <v>851</v>
      </c>
      <c r="C105" s="95" t="s">
        <v>819</v>
      </c>
      <c r="D105" s="1"/>
      <c r="E105" s="1" t="s">
        <v>366</v>
      </c>
      <c r="F105" s="2" t="s">
        <v>798</v>
      </c>
      <c r="G105" s="226">
        <v>19</v>
      </c>
      <c r="H105" s="234"/>
      <c r="I105" s="1">
        <v>8</v>
      </c>
      <c r="J105" s="2" t="s">
        <v>41</v>
      </c>
      <c r="K105" s="234"/>
      <c r="L105" s="154">
        <v>0.08</v>
      </c>
      <c r="M105" s="154">
        <f t="shared" si="2"/>
        <v>0.01</v>
      </c>
      <c r="N105" s="231"/>
      <c r="O105" s="231"/>
      <c r="P105" s="231"/>
      <c r="Q105" s="237"/>
      <c r="R105" s="94"/>
      <c r="S105" s="94"/>
      <c r="T105" s="94" t="s">
        <v>825</v>
      </c>
      <c r="U105" s="94" t="s">
        <v>42</v>
      </c>
      <c r="V105" s="94" t="s">
        <v>826</v>
      </c>
      <c r="W105" s="202" t="s">
        <v>827</v>
      </c>
      <c r="X105" s="94"/>
      <c r="Y105" s="94"/>
      <c r="Z105" s="94"/>
      <c r="AA105" s="94"/>
      <c r="AB105" s="94"/>
      <c r="AC105" s="94"/>
      <c r="AD105" s="94"/>
      <c r="AE105" s="94"/>
      <c r="AF105" s="94"/>
    </row>
    <row r="106" spans="1:32" s="98" customFormat="1" ht="21" customHeight="1">
      <c r="A106" s="157">
        <v>91</v>
      </c>
      <c r="B106" s="95" t="s">
        <v>848</v>
      </c>
      <c r="C106" s="95" t="s">
        <v>820</v>
      </c>
      <c r="D106" s="1"/>
      <c r="E106" s="1" t="s">
        <v>366</v>
      </c>
      <c r="F106" s="2" t="s">
        <v>798</v>
      </c>
      <c r="G106" s="226">
        <v>19</v>
      </c>
      <c r="H106" s="234"/>
      <c r="I106" s="1">
        <v>2</v>
      </c>
      <c r="J106" s="2" t="s">
        <v>41</v>
      </c>
      <c r="K106" s="234"/>
      <c r="L106" s="154">
        <v>0.232</v>
      </c>
      <c r="M106" s="154">
        <f t="shared" si="2"/>
        <v>0.116</v>
      </c>
      <c r="N106" s="231"/>
      <c r="O106" s="231"/>
      <c r="P106" s="231"/>
      <c r="Q106" s="237"/>
      <c r="R106" s="94"/>
      <c r="S106" s="94"/>
      <c r="T106" s="94" t="s">
        <v>825</v>
      </c>
      <c r="U106" s="94" t="s">
        <v>42</v>
      </c>
      <c r="V106" s="94" t="s">
        <v>826</v>
      </c>
      <c r="W106" s="202" t="s">
        <v>827</v>
      </c>
      <c r="X106" s="94"/>
      <c r="Y106" s="94"/>
      <c r="Z106" s="94"/>
      <c r="AA106" s="94"/>
      <c r="AB106" s="94"/>
      <c r="AC106" s="94"/>
      <c r="AD106" s="94"/>
      <c r="AE106" s="94"/>
      <c r="AF106" s="94"/>
    </row>
    <row r="107" spans="1:32" s="98" customFormat="1" ht="21" customHeight="1">
      <c r="A107" s="157">
        <v>92</v>
      </c>
      <c r="B107" s="95" t="s">
        <v>852</v>
      </c>
      <c r="C107" s="95" t="s">
        <v>821</v>
      </c>
      <c r="D107" s="1"/>
      <c r="E107" s="1" t="s">
        <v>366</v>
      </c>
      <c r="F107" s="2" t="s">
        <v>798</v>
      </c>
      <c r="G107" s="226">
        <v>19</v>
      </c>
      <c r="H107" s="234"/>
      <c r="I107" s="1">
        <v>2</v>
      </c>
      <c r="J107" s="2" t="s">
        <v>41</v>
      </c>
      <c r="K107" s="234"/>
      <c r="L107" s="154">
        <v>0.094</v>
      </c>
      <c r="M107" s="154">
        <f t="shared" si="2"/>
        <v>0.047</v>
      </c>
      <c r="N107" s="231"/>
      <c r="O107" s="231"/>
      <c r="P107" s="231"/>
      <c r="Q107" s="237"/>
      <c r="R107" s="94"/>
      <c r="S107" s="94"/>
      <c r="T107" s="94" t="s">
        <v>825</v>
      </c>
      <c r="U107" s="94" t="s">
        <v>42</v>
      </c>
      <c r="V107" s="94" t="s">
        <v>826</v>
      </c>
      <c r="W107" s="202" t="s">
        <v>827</v>
      </c>
      <c r="X107" s="94"/>
      <c r="Y107" s="94"/>
      <c r="Z107" s="94"/>
      <c r="AA107" s="94"/>
      <c r="AB107" s="94"/>
      <c r="AC107" s="94"/>
      <c r="AD107" s="94"/>
      <c r="AE107" s="94"/>
      <c r="AF107" s="94"/>
    </row>
    <row r="108" spans="1:32" s="98" customFormat="1" ht="21" customHeight="1">
      <c r="A108" s="157">
        <v>93</v>
      </c>
      <c r="B108" s="95" t="s">
        <v>853</v>
      </c>
      <c r="C108" s="95" t="s">
        <v>822</v>
      </c>
      <c r="D108" s="1"/>
      <c r="E108" s="1" t="s">
        <v>366</v>
      </c>
      <c r="F108" s="2" t="s">
        <v>798</v>
      </c>
      <c r="G108" s="226">
        <v>19</v>
      </c>
      <c r="H108" s="235"/>
      <c r="I108" s="1">
        <v>3</v>
      </c>
      <c r="J108" s="2" t="s">
        <v>50</v>
      </c>
      <c r="K108" s="235"/>
      <c r="L108" s="154">
        <v>0.09</v>
      </c>
      <c r="M108" s="154">
        <v>0.03</v>
      </c>
      <c r="N108" s="232"/>
      <c r="O108" s="232"/>
      <c r="P108" s="232"/>
      <c r="Q108" s="238"/>
      <c r="R108" s="94"/>
      <c r="S108" s="94"/>
      <c r="T108" s="94" t="s">
        <v>825</v>
      </c>
      <c r="U108" s="94" t="s">
        <v>42</v>
      </c>
      <c r="V108" s="94" t="s">
        <v>826</v>
      </c>
      <c r="W108" s="202" t="s">
        <v>827</v>
      </c>
      <c r="X108" s="94"/>
      <c r="Y108" s="94"/>
      <c r="Z108" s="94"/>
      <c r="AA108" s="94"/>
      <c r="AB108" s="94"/>
      <c r="AC108" s="94"/>
      <c r="AD108" s="94"/>
      <c r="AE108" s="94"/>
      <c r="AF108" s="94"/>
    </row>
    <row r="109" spans="1:32" s="98" customFormat="1" ht="19.5" customHeight="1">
      <c r="A109" s="157">
        <v>94</v>
      </c>
      <c r="B109" s="95" t="s">
        <v>943</v>
      </c>
      <c r="C109" s="95" t="s">
        <v>944</v>
      </c>
      <c r="D109" s="1" t="s">
        <v>945</v>
      </c>
      <c r="E109" s="1" t="s">
        <v>946</v>
      </c>
      <c r="F109" s="2" t="s">
        <v>947</v>
      </c>
      <c r="G109" s="1">
        <v>20</v>
      </c>
      <c r="H109" s="166" t="s">
        <v>1034</v>
      </c>
      <c r="I109" s="1">
        <v>20000</v>
      </c>
      <c r="J109" s="2" t="s">
        <v>50</v>
      </c>
      <c r="K109" s="1">
        <v>9.2</v>
      </c>
      <c r="L109" s="211">
        <v>8.1</v>
      </c>
      <c r="M109" s="216">
        <f aca="true" t="shared" si="3" ref="M109:M128">L109/I109</f>
        <v>0.000405</v>
      </c>
      <c r="N109" s="168">
        <v>41</v>
      </c>
      <c r="O109" s="168">
        <v>32</v>
      </c>
      <c r="P109" s="168">
        <v>22</v>
      </c>
      <c r="Q109" s="221">
        <f>N109*O109*P109/1000000</f>
        <v>0.028864</v>
      </c>
      <c r="R109" s="94"/>
      <c r="S109" s="94"/>
      <c r="T109" s="94" t="s">
        <v>927</v>
      </c>
      <c r="U109" s="94" t="s">
        <v>938</v>
      </c>
      <c r="V109" s="94" t="s">
        <v>1027</v>
      </c>
      <c r="W109" s="202" t="s">
        <v>1028</v>
      </c>
      <c r="X109" s="94"/>
      <c r="Y109" s="94"/>
      <c r="Z109" s="94"/>
      <c r="AA109" s="94"/>
      <c r="AB109" s="94"/>
      <c r="AC109" s="94"/>
      <c r="AD109" s="94"/>
      <c r="AE109" s="94"/>
      <c r="AF109" s="94"/>
    </row>
    <row r="110" spans="1:32" s="98" customFormat="1" ht="19.5" customHeight="1">
      <c r="A110" s="157">
        <v>95</v>
      </c>
      <c r="B110" s="95" t="s">
        <v>948</v>
      </c>
      <c r="C110" s="95" t="s">
        <v>949</v>
      </c>
      <c r="D110" s="1" t="s">
        <v>950</v>
      </c>
      <c r="E110" s="1" t="s">
        <v>43</v>
      </c>
      <c r="F110" s="2" t="s">
        <v>951</v>
      </c>
      <c r="G110" s="1">
        <v>21</v>
      </c>
      <c r="H110" s="166" t="s">
        <v>1035</v>
      </c>
      <c r="I110" s="1">
        <v>29</v>
      </c>
      <c r="J110" s="2" t="s">
        <v>50</v>
      </c>
      <c r="K110" s="1">
        <v>3.1</v>
      </c>
      <c r="L110" s="211">
        <v>2.7</v>
      </c>
      <c r="M110" s="216">
        <f t="shared" si="3"/>
        <v>0.09310344827586207</v>
      </c>
      <c r="N110" s="168">
        <v>49</v>
      </c>
      <c r="O110" s="168">
        <v>33</v>
      </c>
      <c r="P110" s="168">
        <v>23</v>
      </c>
      <c r="Q110" s="221">
        <f>N110*O110*P110/1000000</f>
        <v>0.037191</v>
      </c>
      <c r="R110" s="94"/>
      <c r="S110" s="94"/>
      <c r="T110" s="94" t="s">
        <v>927</v>
      </c>
      <c r="U110" s="94" t="s">
        <v>938</v>
      </c>
      <c r="V110" s="94" t="s">
        <v>1027</v>
      </c>
      <c r="W110" s="202" t="s">
        <v>1028</v>
      </c>
      <c r="X110" s="94"/>
      <c r="Y110" s="94"/>
      <c r="Z110" s="94"/>
      <c r="AA110" s="94"/>
      <c r="AB110" s="94"/>
      <c r="AC110" s="94"/>
      <c r="AD110" s="94"/>
      <c r="AE110" s="94"/>
      <c r="AF110" s="94"/>
    </row>
    <row r="111" spans="1:32" s="98" customFormat="1" ht="19.5" customHeight="1">
      <c r="A111" s="157">
        <v>96</v>
      </c>
      <c r="B111" s="95" t="s">
        <v>910</v>
      </c>
      <c r="C111" s="95" t="s">
        <v>952</v>
      </c>
      <c r="D111" s="1" t="s">
        <v>953</v>
      </c>
      <c r="E111" s="1" t="s">
        <v>954</v>
      </c>
      <c r="F111" s="2" t="s">
        <v>955</v>
      </c>
      <c r="G111" s="226">
        <v>22</v>
      </c>
      <c r="H111" s="233" t="s">
        <v>1036</v>
      </c>
      <c r="I111" s="1">
        <v>16</v>
      </c>
      <c r="J111" s="2" t="s">
        <v>50</v>
      </c>
      <c r="K111" s="233">
        <v>4</v>
      </c>
      <c r="L111" s="211">
        <v>1.9</v>
      </c>
      <c r="M111" s="216">
        <f t="shared" si="3"/>
        <v>0.11875</v>
      </c>
      <c r="N111" s="230">
        <v>35</v>
      </c>
      <c r="O111" s="230">
        <v>28</v>
      </c>
      <c r="P111" s="230">
        <v>15</v>
      </c>
      <c r="Q111" s="236">
        <f>0.35*0.28*0.15</f>
        <v>0.0147</v>
      </c>
      <c r="R111" s="94"/>
      <c r="S111" s="94"/>
      <c r="T111" s="94" t="s">
        <v>927</v>
      </c>
      <c r="U111" s="94" t="s">
        <v>938</v>
      </c>
      <c r="V111" s="94" t="s">
        <v>1027</v>
      </c>
      <c r="W111" s="202" t="s">
        <v>1028</v>
      </c>
      <c r="X111" s="94"/>
      <c r="Y111" s="94"/>
      <c r="Z111" s="94"/>
      <c r="AA111" s="94"/>
      <c r="AB111" s="94"/>
      <c r="AC111" s="94"/>
      <c r="AD111" s="94"/>
      <c r="AE111" s="94"/>
      <c r="AF111" s="94"/>
    </row>
    <row r="112" spans="1:32" s="98" customFormat="1" ht="19.5" customHeight="1">
      <c r="A112" s="157">
        <v>97</v>
      </c>
      <c r="B112" s="95" t="s">
        <v>910</v>
      </c>
      <c r="C112" s="95" t="s">
        <v>956</v>
      </c>
      <c r="D112" s="1" t="s">
        <v>957</v>
      </c>
      <c r="E112" s="1" t="s">
        <v>954</v>
      </c>
      <c r="F112" s="2" t="s">
        <v>958</v>
      </c>
      <c r="G112" s="226">
        <v>22</v>
      </c>
      <c r="H112" s="234"/>
      <c r="I112" s="1">
        <v>23</v>
      </c>
      <c r="J112" s="2" t="s">
        <v>50</v>
      </c>
      <c r="K112" s="234"/>
      <c r="L112" s="211">
        <v>1.3</v>
      </c>
      <c r="M112" s="216">
        <f t="shared" si="3"/>
        <v>0.05652173913043478</v>
      </c>
      <c r="N112" s="231"/>
      <c r="O112" s="231"/>
      <c r="P112" s="231"/>
      <c r="Q112" s="237"/>
      <c r="R112" s="94"/>
      <c r="S112" s="94"/>
      <c r="T112" s="94" t="s">
        <v>927</v>
      </c>
      <c r="U112" s="94" t="s">
        <v>938</v>
      </c>
      <c r="V112" s="94" t="s">
        <v>1027</v>
      </c>
      <c r="W112" s="202" t="s">
        <v>1028</v>
      </c>
      <c r="X112" s="94"/>
      <c r="Y112" s="94"/>
      <c r="Z112" s="94"/>
      <c r="AA112" s="94"/>
      <c r="AB112" s="94"/>
      <c r="AC112" s="94"/>
      <c r="AD112" s="94"/>
      <c r="AE112" s="94"/>
      <c r="AF112" s="94"/>
    </row>
    <row r="113" spans="1:32" s="98" customFormat="1" ht="19.5" customHeight="1">
      <c r="A113" s="157">
        <v>98</v>
      </c>
      <c r="B113" s="95" t="s">
        <v>959</v>
      </c>
      <c r="C113" s="95" t="s">
        <v>49</v>
      </c>
      <c r="D113" s="1"/>
      <c r="E113" s="1" t="s">
        <v>954</v>
      </c>
      <c r="F113" s="2" t="s">
        <v>955</v>
      </c>
      <c r="G113" s="226">
        <v>22</v>
      </c>
      <c r="H113" s="235"/>
      <c r="I113" s="1">
        <v>2</v>
      </c>
      <c r="J113" s="2" t="s">
        <v>50</v>
      </c>
      <c r="K113" s="235"/>
      <c r="L113" s="211">
        <v>0.02</v>
      </c>
      <c r="M113" s="216">
        <f t="shared" si="3"/>
        <v>0.01</v>
      </c>
      <c r="N113" s="232"/>
      <c r="O113" s="232"/>
      <c r="P113" s="232"/>
      <c r="Q113" s="238"/>
      <c r="R113" s="94"/>
      <c r="S113" s="94"/>
      <c r="T113" s="94" t="s">
        <v>927</v>
      </c>
      <c r="U113" s="94" t="s">
        <v>938</v>
      </c>
      <c r="V113" s="94" t="s">
        <v>1027</v>
      </c>
      <c r="W113" s="202" t="s">
        <v>1028</v>
      </c>
      <c r="X113" s="94"/>
      <c r="Y113" s="94"/>
      <c r="Z113" s="94"/>
      <c r="AA113" s="94"/>
      <c r="AB113" s="94"/>
      <c r="AC113" s="94"/>
      <c r="AD113" s="94"/>
      <c r="AE113" s="94"/>
      <c r="AF113" s="94"/>
    </row>
    <row r="114" spans="1:32" s="98" customFormat="1" ht="19.5" customHeight="1">
      <c r="A114" s="157">
        <v>99</v>
      </c>
      <c r="B114" s="95" t="s">
        <v>910</v>
      </c>
      <c r="C114" s="95" t="s">
        <v>960</v>
      </c>
      <c r="D114" s="1" t="s">
        <v>961</v>
      </c>
      <c r="E114" s="1" t="s">
        <v>962</v>
      </c>
      <c r="F114" s="2" t="s">
        <v>942</v>
      </c>
      <c r="G114" s="226">
        <v>23</v>
      </c>
      <c r="H114" s="233" t="s">
        <v>1038</v>
      </c>
      <c r="I114" s="1">
        <v>4</v>
      </c>
      <c r="J114" s="2" t="s">
        <v>50</v>
      </c>
      <c r="K114" s="233" t="s">
        <v>1037</v>
      </c>
      <c r="L114" s="211">
        <v>0.204</v>
      </c>
      <c r="M114" s="216">
        <f t="shared" si="3"/>
        <v>0.051</v>
      </c>
      <c r="N114" s="230">
        <v>37</v>
      </c>
      <c r="O114" s="230">
        <v>26</v>
      </c>
      <c r="P114" s="230">
        <v>21</v>
      </c>
      <c r="Q114" s="236">
        <f>0.37*0.26*0.21</f>
        <v>0.020202</v>
      </c>
      <c r="R114" s="94"/>
      <c r="S114" s="94"/>
      <c r="T114" s="94" t="s">
        <v>927</v>
      </c>
      <c r="U114" s="94" t="s">
        <v>938</v>
      </c>
      <c r="V114" s="94" t="s">
        <v>1027</v>
      </c>
      <c r="W114" s="202" t="s">
        <v>1028</v>
      </c>
      <c r="X114" s="94"/>
      <c r="Y114" s="94"/>
      <c r="Z114" s="94"/>
      <c r="AA114" s="94"/>
      <c r="AB114" s="94"/>
      <c r="AC114" s="94"/>
      <c r="AD114" s="94"/>
      <c r="AE114" s="94"/>
      <c r="AF114" s="94"/>
    </row>
    <row r="115" spans="1:32" s="98" customFormat="1" ht="19.5" customHeight="1">
      <c r="A115" s="157">
        <v>100</v>
      </c>
      <c r="B115" s="95" t="s">
        <v>910</v>
      </c>
      <c r="C115" s="95" t="s">
        <v>963</v>
      </c>
      <c r="D115" s="1" t="s">
        <v>964</v>
      </c>
      <c r="E115" s="1" t="s">
        <v>962</v>
      </c>
      <c r="F115" s="2" t="s">
        <v>942</v>
      </c>
      <c r="G115" s="226">
        <v>23</v>
      </c>
      <c r="H115" s="234"/>
      <c r="I115" s="1">
        <v>40</v>
      </c>
      <c r="J115" s="2" t="s">
        <v>50</v>
      </c>
      <c r="K115" s="234"/>
      <c r="L115" s="211">
        <v>0.037</v>
      </c>
      <c r="M115" s="216">
        <f t="shared" si="3"/>
        <v>0.0009249999999999999</v>
      </c>
      <c r="N115" s="231"/>
      <c r="O115" s="231"/>
      <c r="P115" s="231"/>
      <c r="Q115" s="237"/>
      <c r="R115" s="94"/>
      <c r="S115" s="94"/>
      <c r="T115" s="94" t="s">
        <v>927</v>
      </c>
      <c r="U115" s="94" t="s">
        <v>938</v>
      </c>
      <c r="V115" s="94" t="s">
        <v>1027</v>
      </c>
      <c r="W115" s="202" t="s">
        <v>1028</v>
      </c>
      <c r="X115" s="94"/>
      <c r="Y115" s="94"/>
      <c r="Z115" s="94"/>
      <c r="AA115" s="94"/>
      <c r="AB115" s="94"/>
      <c r="AC115" s="94"/>
      <c r="AD115" s="94"/>
      <c r="AE115" s="94"/>
      <c r="AF115" s="94"/>
    </row>
    <row r="116" spans="1:32" s="98" customFormat="1" ht="19.5" customHeight="1">
      <c r="A116" s="157">
        <v>101</v>
      </c>
      <c r="B116" s="95" t="s">
        <v>910</v>
      </c>
      <c r="C116" s="95" t="s">
        <v>965</v>
      </c>
      <c r="D116" s="1" t="s">
        <v>966</v>
      </c>
      <c r="E116" s="1" t="s">
        <v>962</v>
      </c>
      <c r="F116" s="2" t="s">
        <v>942</v>
      </c>
      <c r="G116" s="226">
        <v>23</v>
      </c>
      <c r="H116" s="234"/>
      <c r="I116" s="1">
        <v>20</v>
      </c>
      <c r="J116" s="2" t="s">
        <v>50</v>
      </c>
      <c r="K116" s="234"/>
      <c r="L116" s="211">
        <v>0.039</v>
      </c>
      <c r="M116" s="216">
        <f t="shared" si="3"/>
        <v>0.00195</v>
      </c>
      <c r="N116" s="231"/>
      <c r="O116" s="231"/>
      <c r="P116" s="231"/>
      <c r="Q116" s="237"/>
      <c r="R116" s="94"/>
      <c r="S116" s="94"/>
      <c r="T116" s="94" t="s">
        <v>927</v>
      </c>
      <c r="U116" s="94" t="s">
        <v>938</v>
      </c>
      <c r="V116" s="94" t="s">
        <v>1027</v>
      </c>
      <c r="W116" s="202" t="s">
        <v>1028</v>
      </c>
      <c r="X116" s="94"/>
      <c r="Y116" s="94"/>
      <c r="Z116" s="94"/>
      <c r="AA116" s="94"/>
      <c r="AB116" s="94"/>
      <c r="AC116" s="94"/>
      <c r="AD116" s="94"/>
      <c r="AE116" s="94"/>
      <c r="AF116" s="94"/>
    </row>
    <row r="117" spans="1:32" s="98" customFormat="1" ht="19.5" customHeight="1">
      <c r="A117" s="157">
        <v>102</v>
      </c>
      <c r="B117" s="95" t="s">
        <v>910</v>
      </c>
      <c r="C117" s="95" t="s">
        <v>967</v>
      </c>
      <c r="D117" s="1" t="s">
        <v>968</v>
      </c>
      <c r="E117" s="1" t="s">
        <v>962</v>
      </c>
      <c r="F117" s="2" t="s">
        <v>942</v>
      </c>
      <c r="G117" s="226">
        <v>23</v>
      </c>
      <c r="H117" s="234"/>
      <c r="I117" s="1">
        <v>3</v>
      </c>
      <c r="J117" s="2" t="s">
        <v>50</v>
      </c>
      <c r="K117" s="234"/>
      <c r="L117" s="211">
        <v>0.072</v>
      </c>
      <c r="M117" s="216">
        <f t="shared" si="3"/>
        <v>0.023999999999999997</v>
      </c>
      <c r="N117" s="231"/>
      <c r="O117" s="231"/>
      <c r="P117" s="231"/>
      <c r="Q117" s="237"/>
      <c r="R117" s="94"/>
      <c r="S117" s="94"/>
      <c r="T117" s="94" t="s">
        <v>927</v>
      </c>
      <c r="U117" s="94" t="s">
        <v>938</v>
      </c>
      <c r="V117" s="94" t="s">
        <v>1027</v>
      </c>
      <c r="W117" s="202" t="s">
        <v>1028</v>
      </c>
      <c r="X117" s="94"/>
      <c r="Y117" s="94"/>
      <c r="Z117" s="94"/>
      <c r="AA117" s="94"/>
      <c r="AB117" s="94"/>
      <c r="AC117" s="94"/>
      <c r="AD117" s="94"/>
      <c r="AE117" s="94"/>
      <c r="AF117" s="94"/>
    </row>
    <row r="118" spans="1:32" s="98" customFormat="1" ht="19.5" customHeight="1">
      <c r="A118" s="157">
        <v>103</v>
      </c>
      <c r="B118" s="95" t="s">
        <v>910</v>
      </c>
      <c r="C118" s="95" t="s">
        <v>969</v>
      </c>
      <c r="D118" s="1" t="s">
        <v>970</v>
      </c>
      <c r="E118" s="1" t="s">
        <v>962</v>
      </c>
      <c r="F118" s="2" t="s">
        <v>942</v>
      </c>
      <c r="G118" s="226">
        <v>23</v>
      </c>
      <c r="H118" s="234"/>
      <c r="I118" s="1">
        <v>3</v>
      </c>
      <c r="J118" s="2" t="s">
        <v>50</v>
      </c>
      <c r="K118" s="234"/>
      <c r="L118" s="211">
        <v>0.06</v>
      </c>
      <c r="M118" s="216">
        <f t="shared" si="3"/>
        <v>0.02</v>
      </c>
      <c r="N118" s="231"/>
      <c r="O118" s="231"/>
      <c r="P118" s="231"/>
      <c r="Q118" s="237"/>
      <c r="R118" s="94"/>
      <c r="S118" s="94"/>
      <c r="T118" s="94" t="s">
        <v>927</v>
      </c>
      <c r="U118" s="94" t="s">
        <v>938</v>
      </c>
      <c r="V118" s="94" t="s">
        <v>1027</v>
      </c>
      <c r="W118" s="202" t="s">
        <v>1028</v>
      </c>
      <c r="X118" s="94"/>
      <c r="Y118" s="94"/>
      <c r="Z118" s="94"/>
      <c r="AA118" s="94"/>
      <c r="AB118" s="94"/>
      <c r="AC118" s="94"/>
      <c r="AD118" s="94"/>
      <c r="AE118" s="94"/>
      <c r="AF118" s="94"/>
    </row>
    <row r="119" spans="1:32" s="98" customFormat="1" ht="19.5" customHeight="1">
      <c r="A119" s="157">
        <v>104</v>
      </c>
      <c r="B119" s="95" t="s">
        <v>910</v>
      </c>
      <c r="C119" s="95" t="s">
        <v>971</v>
      </c>
      <c r="D119" s="1" t="s">
        <v>972</v>
      </c>
      <c r="E119" s="1" t="s">
        <v>962</v>
      </c>
      <c r="F119" s="2" t="s">
        <v>942</v>
      </c>
      <c r="G119" s="226">
        <v>23</v>
      </c>
      <c r="H119" s="234"/>
      <c r="I119" s="1">
        <v>16</v>
      </c>
      <c r="J119" s="2" t="s">
        <v>50</v>
      </c>
      <c r="K119" s="234"/>
      <c r="L119" s="211">
        <v>0.071</v>
      </c>
      <c r="M119" s="216">
        <f t="shared" si="3"/>
        <v>0.0044375</v>
      </c>
      <c r="N119" s="231"/>
      <c r="O119" s="231"/>
      <c r="P119" s="231"/>
      <c r="Q119" s="237"/>
      <c r="R119" s="94"/>
      <c r="S119" s="94"/>
      <c r="T119" s="94" t="s">
        <v>927</v>
      </c>
      <c r="U119" s="94" t="s">
        <v>938</v>
      </c>
      <c r="V119" s="94" t="s">
        <v>1027</v>
      </c>
      <c r="W119" s="202" t="s">
        <v>1028</v>
      </c>
      <c r="X119" s="94"/>
      <c r="Y119" s="94"/>
      <c r="Z119" s="94"/>
      <c r="AA119" s="94"/>
      <c r="AB119" s="94"/>
      <c r="AC119" s="94"/>
      <c r="AD119" s="94"/>
      <c r="AE119" s="94"/>
      <c r="AF119" s="94"/>
    </row>
    <row r="120" spans="1:32" s="98" customFormat="1" ht="19.5" customHeight="1">
      <c r="A120" s="157">
        <v>105</v>
      </c>
      <c r="B120" s="95" t="s">
        <v>910</v>
      </c>
      <c r="C120" s="95" t="s">
        <v>973</v>
      </c>
      <c r="D120" s="1" t="s">
        <v>974</v>
      </c>
      <c r="E120" s="1" t="s">
        <v>962</v>
      </c>
      <c r="F120" s="2" t="s">
        <v>942</v>
      </c>
      <c r="G120" s="226">
        <v>23</v>
      </c>
      <c r="H120" s="234"/>
      <c r="I120" s="1">
        <v>3</v>
      </c>
      <c r="J120" s="2" t="s">
        <v>50</v>
      </c>
      <c r="K120" s="234"/>
      <c r="L120" s="211">
        <v>0.045</v>
      </c>
      <c r="M120" s="216">
        <f t="shared" si="3"/>
        <v>0.015</v>
      </c>
      <c r="N120" s="231"/>
      <c r="O120" s="231"/>
      <c r="P120" s="231"/>
      <c r="Q120" s="237"/>
      <c r="R120" s="94"/>
      <c r="S120" s="94"/>
      <c r="T120" s="94" t="s">
        <v>927</v>
      </c>
      <c r="U120" s="94" t="s">
        <v>938</v>
      </c>
      <c r="V120" s="94" t="s">
        <v>1027</v>
      </c>
      <c r="W120" s="202" t="s">
        <v>1028</v>
      </c>
      <c r="X120" s="94"/>
      <c r="Y120" s="94"/>
      <c r="Z120" s="94"/>
      <c r="AA120" s="94"/>
      <c r="AB120" s="94"/>
      <c r="AC120" s="94"/>
      <c r="AD120" s="94"/>
      <c r="AE120" s="94"/>
      <c r="AF120" s="94"/>
    </row>
    <row r="121" spans="1:32" s="98" customFormat="1" ht="19.5" customHeight="1">
      <c r="A121" s="157">
        <v>106</v>
      </c>
      <c r="B121" s="95" t="s">
        <v>910</v>
      </c>
      <c r="C121" s="95" t="s">
        <v>975</v>
      </c>
      <c r="D121" s="1" t="s">
        <v>976</v>
      </c>
      <c r="E121" s="1" t="s">
        <v>962</v>
      </c>
      <c r="F121" s="2" t="s">
        <v>942</v>
      </c>
      <c r="G121" s="226">
        <v>23</v>
      </c>
      <c r="H121" s="234"/>
      <c r="I121" s="1">
        <v>12</v>
      </c>
      <c r="J121" s="2" t="s">
        <v>50</v>
      </c>
      <c r="K121" s="234"/>
      <c r="L121" s="211">
        <v>0.058</v>
      </c>
      <c r="M121" s="216">
        <f t="shared" si="3"/>
        <v>0.004833333333333334</v>
      </c>
      <c r="N121" s="231"/>
      <c r="O121" s="231"/>
      <c r="P121" s="231"/>
      <c r="Q121" s="237"/>
      <c r="R121" s="94"/>
      <c r="S121" s="94"/>
      <c r="T121" s="94" t="s">
        <v>927</v>
      </c>
      <c r="U121" s="94" t="s">
        <v>938</v>
      </c>
      <c r="V121" s="94" t="s">
        <v>1027</v>
      </c>
      <c r="W121" s="202" t="s">
        <v>1028</v>
      </c>
      <c r="X121" s="94"/>
      <c r="Y121" s="94"/>
      <c r="Z121" s="94"/>
      <c r="AA121" s="94"/>
      <c r="AB121" s="94"/>
      <c r="AC121" s="94"/>
      <c r="AD121" s="94"/>
      <c r="AE121" s="94"/>
      <c r="AF121" s="94"/>
    </row>
    <row r="122" spans="1:32" s="98" customFormat="1" ht="19.5" customHeight="1">
      <c r="A122" s="157">
        <v>107</v>
      </c>
      <c r="B122" s="95" t="s">
        <v>910</v>
      </c>
      <c r="C122" s="95" t="s">
        <v>977</v>
      </c>
      <c r="D122" s="1" t="s">
        <v>978</v>
      </c>
      <c r="E122" s="1" t="s">
        <v>962</v>
      </c>
      <c r="F122" s="2" t="s">
        <v>942</v>
      </c>
      <c r="G122" s="226">
        <v>23</v>
      </c>
      <c r="H122" s="234"/>
      <c r="I122" s="1">
        <v>6</v>
      </c>
      <c r="J122" s="2" t="s">
        <v>50</v>
      </c>
      <c r="K122" s="234"/>
      <c r="L122" s="211">
        <v>0.043</v>
      </c>
      <c r="M122" s="216">
        <f t="shared" si="3"/>
        <v>0.007166666666666666</v>
      </c>
      <c r="N122" s="231"/>
      <c r="O122" s="231"/>
      <c r="P122" s="231"/>
      <c r="Q122" s="237"/>
      <c r="R122" s="94"/>
      <c r="S122" s="94"/>
      <c r="T122" s="94" t="s">
        <v>927</v>
      </c>
      <c r="U122" s="94" t="s">
        <v>938</v>
      </c>
      <c r="V122" s="94" t="s">
        <v>1027</v>
      </c>
      <c r="W122" s="202" t="s">
        <v>1028</v>
      </c>
      <c r="X122" s="94"/>
      <c r="Y122" s="94"/>
      <c r="Z122" s="94"/>
      <c r="AA122" s="94"/>
      <c r="AB122" s="94"/>
      <c r="AC122" s="94"/>
      <c r="AD122" s="94"/>
      <c r="AE122" s="94"/>
      <c r="AF122" s="94"/>
    </row>
    <row r="123" spans="1:32" s="98" customFormat="1" ht="19.5" customHeight="1">
      <c r="A123" s="157">
        <v>108</v>
      </c>
      <c r="B123" s="95" t="s">
        <v>910</v>
      </c>
      <c r="C123" s="95" t="s">
        <v>979</v>
      </c>
      <c r="D123" s="1" t="s">
        <v>976</v>
      </c>
      <c r="E123" s="1" t="s">
        <v>962</v>
      </c>
      <c r="F123" s="2" t="s">
        <v>942</v>
      </c>
      <c r="G123" s="226">
        <v>23</v>
      </c>
      <c r="H123" s="234"/>
      <c r="I123" s="1">
        <v>6</v>
      </c>
      <c r="J123" s="2" t="s">
        <v>50</v>
      </c>
      <c r="K123" s="234"/>
      <c r="L123" s="211">
        <v>0.028</v>
      </c>
      <c r="M123" s="216">
        <f t="shared" si="3"/>
        <v>0.004666666666666667</v>
      </c>
      <c r="N123" s="231"/>
      <c r="O123" s="231"/>
      <c r="P123" s="231"/>
      <c r="Q123" s="237"/>
      <c r="R123" s="94"/>
      <c r="S123" s="94"/>
      <c r="T123" s="94" t="s">
        <v>927</v>
      </c>
      <c r="U123" s="94" t="s">
        <v>938</v>
      </c>
      <c r="V123" s="94" t="s">
        <v>1027</v>
      </c>
      <c r="W123" s="202" t="s">
        <v>1028</v>
      </c>
      <c r="X123" s="94"/>
      <c r="Y123" s="94"/>
      <c r="Z123" s="94"/>
      <c r="AA123" s="94"/>
      <c r="AB123" s="94"/>
      <c r="AC123" s="94"/>
      <c r="AD123" s="94"/>
      <c r="AE123" s="94"/>
      <c r="AF123" s="94"/>
    </row>
    <row r="124" spans="1:32" s="98" customFormat="1" ht="19.5" customHeight="1">
      <c r="A124" s="157">
        <v>109</v>
      </c>
      <c r="B124" s="95" t="s">
        <v>959</v>
      </c>
      <c r="C124" s="95" t="s">
        <v>49</v>
      </c>
      <c r="D124" s="1"/>
      <c r="E124" s="1" t="s">
        <v>962</v>
      </c>
      <c r="F124" s="2" t="s">
        <v>942</v>
      </c>
      <c r="G124" s="226">
        <v>23</v>
      </c>
      <c r="H124" s="235"/>
      <c r="I124" s="1">
        <v>10</v>
      </c>
      <c r="J124" s="2" t="s">
        <v>50</v>
      </c>
      <c r="K124" s="235"/>
      <c r="L124" s="211">
        <v>0.1</v>
      </c>
      <c r="M124" s="216">
        <f t="shared" si="3"/>
        <v>0.01</v>
      </c>
      <c r="N124" s="232"/>
      <c r="O124" s="232"/>
      <c r="P124" s="232"/>
      <c r="Q124" s="238"/>
      <c r="R124" s="94"/>
      <c r="S124" s="94"/>
      <c r="T124" s="94" t="s">
        <v>927</v>
      </c>
      <c r="U124" s="94" t="s">
        <v>938</v>
      </c>
      <c r="V124" s="94" t="s">
        <v>1027</v>
      </c>
      <c r="W124" s="202" t="s">
        <v>1028</v>
      </c>
      <c r="X124" s="94"/>
      <c r="Y124" s="94"/>
      <c r="Z124" s="94"/>
      <c r="AA124" s="94"/>
      <c r="AB124" s="94"/>
      <c r="AC124" s="94"/>
      <c r="AD124" s="94"/>
      <c r="AE124" s="94"/>
      <c r="AF124" s="94"/>
    </row>
    <row r="125" spans="1:32" s="98" customFormat="1" ht="19.5" customHeight="1">
      <c r="A125" s="157">
        <v>110</v>
      </c>
      <c r="B125" s="95" t="s">
        <v>910</v>
      </c>
      <c r="C125" s="95" t="s">
        <v>980</v>
      </c>
      <c r="D125" s="1" t="s">
        <v>981</v>
      </c>
      <c r="E125" s="1" t="s">
        <v>962</v>
      </c>
      <c r="F125" s="2" t="s">
        <v>982</v>
      </c>
      <c r="G125" s="226">
        <v>24</v>
      </c>
      <c r="H125" s="233" t="s">
        <v>1039</v>
      </c>
      <c r="I125" s="1">
        <v>20</v>
      </c>
      <c r="J125" s="2" t="s">
        <v>50</v>
      </c>
      <c r="K125" s="233">
        <v>1.75</v>
      </c>
      <c r="L125" s="211">
        <v>0.128</v>
      </c>
      <c r="M125" s="216">
        <f t="shared" si="3"/>
        <v>0.0064</v>
      </c>
      <c r="N125" s="230">
        <v>31</v>
      </c>
      <c r="O125" s="230">
        <v>26</v>
      </c>
      <c r="P125" s="230">
        <v>10</v>
      </c>
      <c r="Q125" s="236">
        <f>0.31*0.26*0.1</f>
        <v>0.008060000000000001</v>
      </c>
      <c r="R125" s="94"/>
      <c r="S125" s="94"/>
      <c r="T125" s="94" t="s">
        <v>927</v>
      </c>
      <c r="U125" s="94" t="s">
        <v>938</v>
      </c>
      <c r="V125" s="94" t="s">
        <v>1027</v>
      </c>
      <c r="W125" s="202" t="s">
        <v>1028</v>
      </c>
      <c r="X125" s="94"/>
      <c r="Y125" s="94"/>
      <c r="Z125" s="94"/>
      <c r="AA125" s="94"/>
      <c r="AB125" s="94"/>
      <c r="AC125" s="94"/>
      <c r="AD125" s="94"/>
      <c r="AE125" s="94"/>
      <c r="AF125" s="94"/>
    </row>
    <row r="126" spans="1:32" s="98" customFormat="1" ht="19.5" customHeight="1">
      <c r="A126" s="157">
        <v>111</v>
      </c>
      <c r="B126" s="95" t="s">
        <v>910</v>
      </c>
      <c r="C126" s="95" t="s">
        <v>983</v>
      </c>
      <c r="D126" s="1" t="s">
        <v>984</v>
      </c>
      <c r="E126" s="1" t="s">
        <v>962</v>
      </c>
      <c r="F126" s="2" t="s">
        <v>985</v>
      </c>
      <c r="G126" s="226">
        <v>24</v>
      </c>
      <c r="H126" s="234"/>
      <c r="I126" s="1">
        <v>10</v>
      </c>
      <c r="J126" s="2" t="s">
        <v>50</v>
      </c>
      <c r="K126" s="234"/>
      <c r="L126" s="211">
        <v>0.321</v>
      </c>
      <c r="M126" s="216">
        <f t="shared" si="3"/>
        <v>0.032100000000000004</v>
      </c>
      <c r="N126" s="231"/>
      <c r="O126" s="231"/>
      <c r="P126" s="231"/>
      <c r="Q126" s="237"/>
      <c r="R126" s="94"/>
      <c r="S126" s="94"/>
      <c r="T126" s="94" t="s">
        <v>927</v>
      </c>
      <c r="U126" s="94" t="s">
        <v>938</v>
      </c>
      <c r="V126" s="94" t="s">
        <v>1027</v>
      </c>
      <c r="W126" s="202" t="s">
        <v>1028</v>
      </c>
      <c r="X126" s="94"/>
      <c r="Y126" s="94"/>
      <c r="Z126" s="94"/>
      <c r="AA126" s="94"/>
      <c r="AB126" s="94"/>
      <c r="AC126" s="94"/>
      <c r="AD126" s="94"/>
      <c r="AE126" s="94"/>
      <c r="AF126" s="94"/>
    </row>
    <row r="127" spans="1:32" s="98" customFormat="1" ht="19.5" customHeight="1">
      <c r="A127" s="157">
        <v>112</v>
      </c>
      <c r="B127" s="95" t="s">
        <v>910</v>
      </c>
      <c r="C127" s="95" t="s">
        <v>986</v>
      </c>
      <c r="D127" s="1" t="s">
        <v>987</v>
      </c>
      <c r="E127" s="1" t="s">
        <v>962</v>
      </c>
      <c r="F127" s="2" t="s">
        <v>988</v>
      </c>
      <c r="G127" s="226">
        <v>24</v>
      </c>
      <c r="H127" s="234"/>
      <c r="I127" s="1">
        <v>160</v>
      </c>
      <c r="J127" s="2" t="s">
        <v>50</v>
      </c>
      <c r="K127" s="234"/>
      <c r="L127" s="211">
        <v>0.815</v>
      </c>
      <c r="M127" s="216">
        <f t="shared" si="3"/>
        <v>0.005093749999999999</v>
      </c>
      <c r="N127" s="231"/>
      <c r="O127" s="231"/>
      <c r="P127" s="231"/>
      <c r="Q127" s="237"/>
      <c r="R127" s="94"/>
      <c r="S127" s="94"/>
      <c r="T127" s="94" t="s">
        <v>927</v>
      </c>
      <c r="U127" s="94" t="s">
        <v>938</v>
      </c>
      <c r="V127" s="94" t="s">
        <v>1027</v>
      </c>
      <c r="W127" s="202" t="s">
        <v>1028</v>
      </c>
      <c r="X127" s="94"/>
      <c r="Y127" s="94"/>
      <c r="Z127" s="94"/>
      <c r="AA127" s="94"/>
      <c r="AB127" s="94"/>
      <c r="AC127" s="94"/>
      <c r="AD127" s="94"/>
      <c r="AE127" s="94"/>
      <c r="AF127" s="94"/>
    </row>
    <row r="128" spans="1:32" s="98" customFormat="1" ht="19.5" customHeight="1">
      <c r="A128" s="157">
        <v>113</v>
      </c>
      <c r="B128" s="95" t="s">
        <v>959</v>
      </c>
      <c r="C128" s="95" t="s">
        <v>49</v>
      </c>
      <c r="D128" s="1"/>
      <c r="E128" s="1" t="s">
        <v>962</v>
      </c>
      <c r="F128" s="2" t="s">
        <v>988</v>
      </c>
      <c r="G128" s="226">
        <v>24</v>
      </c>
      <c r="H128" s="235"/>
      <c r="I128" s="1">
        <v>3</v>
      </c>
      <c r="J128" s="2" t="s">
        <v>50</v>
      </c>
      <c r="K128" s="235"/>
      <c r="L128" s="211">
        <v>0.03</v>
      </c>
      <c r="M128" s="216">
        <f t="shared" si="3"/>
        <v>0.01</v>
      </c>
      <c r="N128" s="232"/>
      <c r="O128" s="232"/>
      <c r="P128" s="232"/>
      <c r="Q128" s="238"/>
      <c r="R128" s="94"/>
      <c r="S128" s="94"/>
      <c r="T128" s="94" t="s">
        <v>927</v>
      </c>
      <c r="U128" s="94" t="s">
        <v>938</v>
      </c>
      <c r="V128" s="94" t="s">
        <v>1027</v>
      </c>
      <c r="W128" s="202" t="s">
        <v>1028</v>
      </c>
      <c r="X128" s="94"/>
      <c r="Y128" s="94"/>
      <c r="Z128" s="94"/>
      <c r="AA128" s="94"/>
      <c r="AB128" s="94"/>
      <c r="AC128" s="94"/>
      <c r="AD128" s="94"/>
      <c r="AE128" s="94"/>
      <c r="AF128" s="94"/>
    </row>
    <row r="129" spans="1:32" s="98" customFormat="1" ht="19.5" customHeight="1">
      <c r="A129" s="157">
        <v>114</v>
      </c>
      <c r="B129" s="95" t="s">
        <v>989</v>
      </c>
      <c r="C129" s="95" t="s">
        <v>990</v>
      </c>
      <c r="D129" s="1" t="s">
        <v>991</v>
      </c>
      <c r="E129" s="1" t="s">
        <v>992</v>
      </c>
      <c r="F129" s="2" t="s">
        <v>993</v>
      </c>
      <c r="G129" s="226">
        <v>25</v>
      </c>
      <c r="H129" s="233" t="s">
        <v>994</v>
      </c>
      <c r="I129" s="1">
        <v>4</v>
      </c>
      <c r="J129" s="2" t="s">
        <v>50</v>
      </c>
      <c r="K129" s="233">
        <v>5.7</v>
      </c>
      <c r="L129" s="211">
        <f>M129*I129</f>
        <v>0.017</v>
      </c>
      <c r="M129" s="216">
        <v>0.00425</v>
      </c>
      <c r="N129" s="230">
        <v>35</v>
      </c>
      <c r="O129" s="230">
        <v>35</v>
      </c>
      <c r="P129" s="230">
        <v>16</v>
      </c>
      <c r="Q129" s="236">
        <f>0.35*0.35*0.16</f>
        <v>0.0196</v>
      </c>
      <c r="R129" s="94"/>
      <c r="S129" s="94"/>
      <c r="T129" s="94" t="s">
        <v>927</v>
      </c>
      <c r="U129" s="94" t="s">
        <v>938</v>
      </c>
      <c r="V129" s="94" t="s">
        <v>1027</v>
      </c>
      <c r="W129" s="202" t="s">
        <v>1028</v>
      </c>
      <c r="X129" s="94"/>
      <c r="Y129" s="94"/>
      <c r="Z129" s="94"/>
      <c r="AA129" s="94"/>
      <c r="AB129" s="94"/>
      <c r="AC129" s="94"/>
      <c r="AD129" s="94"/>
      <c r="AE129" s="94"/>
      <c r="AF129" s="94"/>
    </row>
    <row r="130" spans="1:32" s="98" customFormat="1" ht="19.5" customHeight="1">
      <c r="A130" s="157">
        <v>115</v>
      </c>
      <c r="B130" s="95" t="s">
        <v>989</v>
      </c>
      <c r="C130" s="95" t="s">
        <v>990</v>
      </c>
      <c r="D130" s="1" t="s">
        <v>995</v>
      </c>
      <c r="E130" s="1" t="s">
        <v>992</v>
      </c>
      <c r="F130" s="2" t="s">
        <v>993</v>
      </c>
      <c r="G130" s="226">
        <v>25</v>
      </c>
      <c r="H130" s="234"/>
      <c r="I130" s="1">
        <v>4</v>
      </c>
      <c r="J130" s="2" t="s">
        <v>50</v>
      </c>
      <c r="K130" s="234"/>
      <c r="L130" s="211">
        <f aca="true" t="shared" si="4" ref="L130:L140">M130*I130</f>
        <v>0.012</v>
      </c>
      <c r="M130" s="216">
        <v>0.003</v>
      </c>
      <c r="N130" s="231"/>
      <c r="O130" s="231"/>
      <c r="P130" s="231"/>
      <c r="Q130" s="237"/>
      <c r="R130" s="94"/>
      <c r="S130" s="94"/>
      <c r="T130" s="94" t="s">
        <v>927</v>
      </c>
      <c r="U130" s="94" t="s">
        <v>938</v>
      </c>
      <c r="V130" s="94" t="s">
        <v>1027</v>
      </c>
      <c r="W130" s="202" t="s">
        <v>1028</v>
      </c>
      <c r="X130" s="94"/>
      <c r="Y130" s="94"/>
      <c r="Z130" s="94"/>
      <c r="AA130" s="94"/>
      <c r="AB130" s="94"/>
      <c r="AC130" s="94"/>
      <c r="AD130" s="94"/>
      <c r="AE130" s="94"/>
      <c r="AF130" s="94"/>
    </row>
    <row r="131" spans="1:32" s="98" customFormat="1" ht="19.5" customHeight="1">
      <c r="A131" s="157">
        <v>116</v>
      </c>
      <c r="B131" s="95" t="s">
        <v>989</v>
      </c>
      <c r="C131" s="95" t="s">
        <v>996</v>
      </c>
      <c r="D131" s="1" t="s">
        <v>991</v>
      </c>
      <c r="E131" s="1" t="s">
        <v>992</v>
      </c>
      <c r="F131" s="2" t="s">
        <v>993</v>
      </c>
      <c r="G131" s="226">
        <v>25</v>
      </c>
      <c r="H131" s="234"/>
      <c r="I131" s="1">
        <v>4</v>
      </c>
      <c r="J131" s="2" t="s">
        <v>50</v>
      </c>
      <c r="K131" s="234"/>
      <c r="L131" s="211">
        <f t="shared" si="4"/>
        <v>0.017</v>
      </c>
      <c r="M131" s="216">
        <v>0.00425</v>
      </c>
      <c r="N131" s="231"/>
      <c r="O131" s="231"/>
      <c r="P131" s="231"/>
      <c r="Q131" s="237"/>
      <c r="R131" s="94"/>
      <c r="S131" s="94"/>
      <c r="T131" s="94" t="s">
        <v>927</v>
      </c>
      <c r="U131" s="94" t="s">
        <v>938</v>
      </c>
      <c r="V131" s="94" t="s">
        <v>1027</v>
      </c>
      <c r="W131" s="202" t="s">
        <v>1028</v>
      </c>
      <c r="X131" s="94"/>
      <c r="Y131" s="94"/>
      <c r="Z131" s="94"/>
      <c r="AA131" s="94"/>
      <c r="AB131" s="94"/>
      <c r="AC131" s="94"/>
      <c r="AD131" s="94"/>
      <c r="AE131" s="94"/>
      <c r="AF131" s="94"/>
    </row>
    <row r="132" spans="1:32" s="98" customFormat="1" ht="19.5" customHeight="1">
      <c r="A132" s="157">
        <v>117</v>
      </c>
      <c r="B132" s="95" t="s">
        <v>989</v>
      </c>
      <c r="C132" s="95" t="s">
        <v>996</v>
      </c>
      <c r="D132" s="1" t="s">
        <v>995</v>
      </c>
      <c r="E132" s="1" t="s">
        <v>992</v>
      </c>
      <c r="F132" s="2" t="s">
        <v>993</v>
      </c>
      <c r="G132" s="226">
        <v>25</v>
      </c>
      <c r="H132" s="234"/>
      <c r="I132" s="1">
        <v>4</v>
      </c>
      <c r="J132" s="2" t="s">
        <v>50</v>
      </c>
      <c r="K132" s="234"/>
      <c r="L132" s="211">
        <f t="shared" si="4"/>
        <v>0.012</v>
      </c>
      <c r="M132" s="216">
        <v>0.003</v>
      </c>
      <c r="N132" s="231"/>
      <c r="O132" s="231"/>
      <c r="P132" s="231"/>
      <c r="Q132" s="237"/>
      <c r="R132" s="94"/>
      <c r="S132" s="94"/>
      <c r="T132" s="94" t="s">
        <v>927</v>
      </c>
      <c r="U132" s="94" t="s">
        <v>938</v>
      </c>
      <c r="V132" s="94" t="s">
        <v>1027</v>
      </c>
      <c r="W132" s="202" t="s">
        <v>1028</v>
      </c>
      <c r="X132" s="94"/>
      <c r="Y132" s="94"/>
      <c r="Z132" s="94"/>
      <c r="AA132" s="94"/>
      <c r="AB132" s="94"/>
      <c r="AC132" s="94"/>
      <c r="AD132" s="94"/>
      <c r="AE132" s="94"/>
      <c r="AF132" s="94"/>
    </row>
    <row r="133" spans="1:32" s="98" customFormat="1" ht="19.5" customHeight="1">
      <c r="A133" s="157">
        <v>118</v>
      </c>
      <c r="B133" s="95" t="s">
        <v>989</v>
      </c>
      <c r="C133" s="95" t="s">
        <v>997</v>
      </c>
      <c r="D133" s="1" t="s">
        <v>991</v>
      </c>
      <c r="E133" s="1" t="s">
        <v>992</v>
      </c>
      <c r="F133" s="2" t="s">
        <v>993</v>
      </c>
      <c r="G133" s="226">
        <v>25</v>
      </c>
      <c r="H133" s="234"/>
      <c r="I133" s="1">
        <v>4</v>
      </c>
      <c r="J133" s="2" t="s">
        <v>50</v>
      </c>
      <c r="K133" s="234"/>
      <c r="L133" s="211">
        <f t="shared" si="4"/>
        <v>0.01</v>
      </c>
      <c r="M133" s="216">
        <v>0.0025</v>
      </c>
      <c r="N133" s="231"/>
      <c r="O133" s="231"/>
      <c r="P133" s="231"/>
      <c r="Q133" s="237"/>
      <c r="R133" s="94"/>
      <c r="S133" s="94"/>
      <c r="T133" s="94" t="s">
        <v>927</v>
      </c>
      <c r="U133" s="94" t="s">
        <v>938</v>
      </c>
      <c r="V133" s="94" t="s">
        <v>1027</v>
      </c>
      <c r="W133" s="202" t="s">
        <v>1028</v>
      </c>
      <c r="X133" s="94"/>
      <c r="Y133" s="94"/>
      <c r="Z133" s="94"/>
      <c r="AA133" s="94"/>
      <c r="AB133" s="94"/>
      <c r="AC133" s="94"/>
      <c r="AD133" s="94"/>
      <c r="AE133" s="94"/>
      <c r="AF133" s="94"/>
    </row>
    <row r="134" spans="1:32" s="98" customFormat="1" ht="19.5" customHeight="1">
      <c r="A134" s="157">
        <v>119</v>
      </c>
      <c r="B134" s="95" t="s">
        <v>989</v>
      </c>
      <c r="C134" s="95" t="s">
        <v>997</v>
      </c>
      <c r="D134" s="1" t="s">
        <v>995</v>
      </c>
      <c r="E134" s="1" t="s">
        <v>992</v>
      </c>
      <c r="F134" s="2" t="s">
        <v>993</v>
      </c>
      <c r="G134" s="226">
        <v>25</v>
      </c>
      <c r="H134" s="234"/>
      <c r="I134" s="1">
        <v>4</v>
      </c>
      <c r="J134" s="2" t="s">
        <v>50</v>
      </c>
      <c r="K134" s="234"/>
      <c r="L134" s="211">
        <f t="shared" si="4"/>
        <v>0.007</v>
      </c>
      <c r="M134" s="216">
        <v>0.00175</v>
      </c>
      <c r="N134" s="231"/>
      <c r="O134" s="231"/>
      <c r="P134" s="231"/>
      <c r="Q134" s="237"/>
      <c r="R134" s="94"/>
      <c r="S134" s="94"/>
      <c r="T134" s="94" t="s">
        <v>927</v>
      </c>
      <c r="U134" s="94" t="s">
        <v>938</v>
      </c>
      <c r="V134" s="94" t="s">
        <v>1027</v>
      </c>
      <c r="W134" s="202" t="s">
        <v>1028</v>
      </c>
      <c r="X134" s="94"/>
      <c r="Y134" s="94"/>
      <c r="Z134" s="94"/>
      <c r="AA134" s="94"/>
      <c r="AB134" s="94"/>
      <c r="AC134" s="94"/>
      <c r="AD134" s="94"/>
      <c r="AE134" s="94"/>
      <c r="AF134" s="94"/>
    </row>
    <row r="135" spans="1:32" s="98" customFormat="1" ht="19.5" customHeight="1">
      <c r="A135" s="157">
        <v>120</v>
      </c>
      <c r="B135" s="95" t="s">
        <v>998</v>
      </c>
      <c r="C135" s="95" t="s">
        <v>999</v>
      </c>
      <c r="D135" s="1" t="s">
        <v>1054</v>
      </c>
      <c r="E135" s="1" t="s">
        <v>1000</v>
      </c>
      <c r="F135" s="2" t="s">
        <v>1001</v>
      </c>
      <c r="G135" s="226">
        <v>25</v>
      </c>
      <c r="H135" s="234"/>
      <c r="I135" s="217">
        <v>20</v>
      </c>
      <c r="J135" s="2" t="s">
        <v>50</v>
      </c>
      <c r="K135" s="234"/>
      <c r="L135" s="211">
        <f t="shared" si="4"/>
        <v>0.009</v>
      </c>
      <c r="M135" s="216">
        <v>0.00045</v>
      </c>
      <c r="N135" s="231"/>
      <c r="O135" s="231"/>
      <c r="P135" s="231"/>
      <c r="Q135" s="237"/>
      <c r="R135" s="94"/>
      <c r="S135" s="94"/>
      <c r="T135" s="94" t="s">
        <v>927</v>
      </c>
      <c r="U135" s="94" t="s">
        <v>938</v>
      </c>
      <c r="V135" s="94" t="s">
        <v>1027</v>
      </c>
      <c r="W135" s="202" t="s">
        <v>1028</v>
      </c>
      <c r="X135" s="94"/>
      <c r="Y135" s="94"/>
      <c r="Z135" s="94"/>
      <c r="AA135" s="94"/>
      <c r="AB135" s="94"/>
      <c r="AC135" s="94"/>
      <c r="AD135" s="94"/>
      <c r="AE135" s="94"/>
      <c r="AF135" s="94"/>
    </row>
    <row r="136" spans="1:32" s="98" customFormat="1" ht="12.75">
      <c r="A136" s="157">
        <v>121</v>
      </c>
      <c r="B136" s="95" t="s">
        <v>1002</v>
      </c>
      <c r="C136" s="95" t="s">
        <v>1003</v>
      </c>
      <c r="D136" s="1"/>
      <c r="E136" s="1" t="s">
        <v>1004</v>
      </c>
      <c r="F136" s="2" t="s">
        <v>1001</v>
      </c>
      <c r="G136" s="226">
        <v>25</v>
      </c>
      <c r="H136" s="234"/>
      <c r="I136" s="217">
        <v>20</v>
      </c>
      <c r="J136" s="2" t="s">
        <v>50</v>
      </c>
      <c r="K136" s="234"/>
      <c r="L136" s="211">
        <f t="shared" si="4"/>
        <v>0.118</v>
      </c>
      <c r="M136" s="216">
        <v>0.0059</v>
      </c>
      <c r="N136" s="231"/>
      <c r="O136" s="231"/>
      <c r="P136" s="231"/>
      <c r="Q136" s="237"/>
      <c r="R136" s="94"/>
      <c r="S136" s="94"/>
      <c r="T136" s="94" t="s">
        <v>927</v>
      </c>
      <c r="U136" s="94" t="s">
        <v>938</v>
      </c>
      <c r="V136" s="94" t="s">
        <v>1027</v>
      </c>
      <c r="W136" s="202" t="s">
        <v>1028</v>
      </c>
      <c r="X136" s="94"/>
      <c r="Y136" s="94"/>
      <c r="Z136" s="94"/>
      <c r="AA136" s="94"/>
      <c r="AB136" s="94"/>
      <c r="AC136" s="94"/>
      <c r="AD136" s="94"/>
      <c r="AE136" s="94"/>
      <c r="AF136" s="94"/>
    </row>
    <row r="137" spans="1:32" s="98" customFormat="1" ht="12.75">
      <c r="A137" s="157">
        <v>122</v>
      </c>
      <c r="B137" s="95" t="s">
        <v>1005</v>
      </c>
      <c r="C137" s="95" t="s">
        <v>1006</v>
      </c>
      <c r="D137" s="1" t="s">
        <v>1007</v>
      </c>
      <c r="E137" s="1" t="s">
        <v>253</v>
      </c>
      <c r="F137" s="2" t="s">
        <v>1001</v>
      </c>
      <c r="G137" s="226">
        <v>25</v>
      </c>
      <c r="H137" s="234"/>
      <c r="I137" s="217">
        <v>20</v>
      </c>
      <c r="J137" s="2" t="s">
        <v>50</v>
      </c>
      <c r="K137" s="234"/>
      <c r="L137" s="211">
        <f t="shared" si="4"/>
        <v>0.002</v>
      </c>
      <c r="M137" s="216">
        <v>0.0001</v>
      </c>
      <c r="N137" s="231"/>
      <c r="O137" s="231"/>
      <c r="P137" s="231"/>
      <c r="Q137" s="237"/>
      <c r="R137" s="94"/>
      <c r="S137" s="94"/>
      <c r="T137" s="94" t="s">
        <v>927</v>
      </c>
      <c r="U137" s="94" t="s">
        <v>938</v>
      </c>
      <c r="V137" s="94" t="s">
        <v>1027</v>
      </c>
      <c r="W137" s="202" t="s">
        <v>1028</v>
      </c>
      <c r="X137" s="94"/>
      <c r="Y137" s="94"/>
      <c r="Z137" s="94"/>
      <c r="AA137" s="94"/>
      <c r="AB137" s="94"/>
      <c r="AC137" s="94"/>
      <c r="AD137" s="94"/>
      <c r="AE137" s="94"/>
      <c r="AF137" s="94"/>
    </row>
    <row r="138" spans="1:32" s="98" customFormat="1" ht="17.25" customHeight="1">
      <c r="A138" s="157">
        <v>123</v>
      </c>
      <c r="B138" s="95" t="s">
        <v>998</v>
      </c>
      <c r="C138" s="95" t="s">
        <v>1008</v>
      </c>
      <c r="D138" s="1" t="s">
        <v>1055</v>
      </c>
      <c r="E138" s="1" t="s">
        <v>1009</v>
      </c>
      <c r="F138" s="2" t="s">
        <v>1001</v>
      </c>
      <c r="G138" s="226">
        <v>25</v>
      </c>
      <c r="H138" s="234"/>
      <c r="I138" s="217">
        <v>20</v>
      </c>
      <c r="J138" s="2" t="s">
        <v>50</v>
      </c>
      <c r="K138" s="234"/>
      <c r="L138" s="211">
        <f t="shared" si="4"/>
        <v>0.004</v>
      </c>
      <c r="M138" s="216">
        <v>0.0002</v>
      </c>
      <c r="N138" s="231"/>
      <c r="O138" s="231"/>
      <c r="P138" s="231"/>
      <c r="Q138" s="237"/>
      <c r="R138" s="94"/>
      <c r="S138" s="94"/>
      <c r="T138" s="94" t="s">
        <v>927</v>
      </c>
      <c r="U138" s="94" t="s">
        <v>938</v>
      </c>
      <c r="V138" s="94" t="s">
        <v>1027</v>
      </c>
      <c r="W138" s="202" t="s">
        <v>1028</v>
      </c>
      <c r="X138" s="94"/>
      <c r="Y138" s="94"/>
      <c r="Z138" s="94"/>
      <c r="AA138" s="94"/>
      <c r="AB138" s="94"/>
      <c r="AC138" s="94"/>
      <c r="AD138" s="94"/>
      <c r="AE138" s="94"/>
      <c r="AF138" s="94"/>
    </row>
    <row r="139" spans="1:32" s="98" customFormat="1" ht="12.75">
      <c r="A139" s="157">
        <v>124</v>
      </c>
      <c r="B139" s="95" t="s">
        <v>1010</v>
      </c>
      <c r="C139" s="95" t="s">
        <v>1011</v>
      </c>
      <c r="D139" s="1" t="s">
        <v>1012</v>
      </c>
      <c r="E139" s="1" t="s">
        <v>1013</v>
      </c>
      <c r="F139" s="2" t="s">
        <v>1014</v>
      </c>
      <c r="G139" s="226">
        <v>25</v>
      </c>
      <c r="H139" s="234"/>
      <c r="I139" s="1">
        <v>5000</v>
      </c>
      <c r="J139" s="2" t="s">
        <v>50</v>
      </c>
      <c r="K139" s="234"/>
      <c r="L139" s="211">
        <f t="shared" si="4"/>
        <v>0.15</v>
      </c>
      <c r="M139" s="216">
        <v>3E-05</v>
      </c>
      <c r="N139" s="231"/>
      <c r="O139" s="231"/>
      <c r="P139" s="231"/>
      <c r="Q139" s="237"/>
      <c r="R139" s="94"/>
      <c r="S139" s="94"/>
      <c r="T139" s="94" t="s">
        <v>927</v>
      </c>
      <c r="U139" s="94" t="s">
        <v>938</v>
      </c>
      <c r="V139" s="94" t="s">
        <v>1027</v>
      </c>
      <c r="W139" s="202" t="s">
        <v>1028</v>
      </c>
      <c r="X139" s="94"/>
      <c r="Y139" s="94"/>
      <c r="Z139" s="94"/>
      <c r="AA139" s="94"/>
      <c r="AB139" s="94"/>
      <c r="AC139" s="94"/>
      <c r="AD139" s="94"/>
      <c r="AE139" s="94"/>
      <c r="AF139" s="94"/>
    </row>
    <row r="140" spans="1:32" s="98" customFormat="1" ht="12.75">
      <c r="A140" s="157">
        <v>125</v>
      </c>
      <c r="B140" s="95" t="s">
        <v>1015</v>
      </c>
      <c r="C140" s="95" t="s">
        <v>1016</v>
      </c>
      <c r="D140" s="1" t="s">
        <v>1017</v>
      </c>
      <c r="E140" s="1" t="s">
        <v>1013</v>
      </c>
      <c r="F140" s="2" t="s">
        <v>1014</v>
      </c>
      <c r="G140" s="226">
        <v>25</v>
      </c>
      <c r="H140" s="234"/>
      <c r="I140" s="1">
        <v>6000</v>
      </c>
      <c r="J140" s="2" t="s">
        <v>50</v>
      </c>
      <c r="K140" s="234"/>
      <c r="L140" s="211">
        <f t="shared" si="4"/>
        <v>0.27</v>
      </c>
      <c r="M140" s="216">
        <v>4.5E-05</v>
      </c>
      <c r="N140" s="231"/>
      <c r="O140" s="231"/>
      <c r="P140" s="231"/>
      <c r="Q140" s="237"/>
      <c r="R140" s="94"/>
      <c r="S140" s="94"/>
      <c r="T140" s="94" t="s">
        <v>927</v>
      </c>
      <c r="U140" s="94" t="s">
        <v>938</v>
      </c>
      <c r="V140" s="94" t="s">
        <v>1027</v>
      </c>
      <c r="W140" s="202" t="s">
        <v>1028</v>
      </c>
      <c r="X140" s="94"/>
      <c r="Y140" s="94"/>
      <c r="Z140" s="94"/>
      <c r="AA140" s="94"/>
      <c r="AB140" s="94"/>
      <c r="AC140" s="94"/>
      <c r="AD140" s="94"/>
      <c r="AE140" s="94"/>
      <c r="AF140" s="94"/>
    </row>
    <row r="141" spans="1:32" s="98" customFormat="1" ht="12.75">
      <c r="A141" s="157">
        <v>126</v>
      </c>
      <c r="B141" s="95" t="s">
        <v>1018</v>
      </c>
      <c r="C141" s="95" t="s">
        <v>1019</v>
      </c>
      <c r="D141" s="1"/>
      <c r="E141" s="1" t="s">
        <v>43</v>
      </c>
      <c r="F141" s="2" t="s">
        <v>1020</v>
      </c>
      <c r="G141" s="226">
        <v>25</v>
      </c>
      <c r="H141" s="234"/>
      <c r="I141" s="1">
        <v>100</v>
      </c>
      <c r="J141" s="2" t="s">
        <v>1021</v>
      </c>
      <c r="K141" s="234"/>
      <c r="L141" s="211">
        <v>3.8</v>
      </c>
      <c r="M141" s="216">
        <f>L141/I141</f>
        <v>0.038</v>
      </c>
      <c r="N141" s="231"/>
      <c r="O141" s="231"/>
      <c r="P141" s="231"/>
      <c r="Q141" s="237"/>
      <c r="R141" s="94"/>
      <c r="S141" s="94"/>
      <c r="T141" s="94" t="s">
        <v>927</v>
      </c>
      <c r="U141" s="94" t="s">
        <v>938</v>
      </c>
      <c r="V141" s="94" t="s">
        <v>1027</v>
      </c>
      <c r="W141" s="202" t="s">
        <v>1028</v>
      </c>
      <c r="X141" s="94"/>
      <c r="Y141" s="94"/>
      <c r="Z141" s="94"/>
      <c r="AA141" s="94"/>
      <c r="AB141" s="94"/>
      <c r="AC141" s="94"/>
      <c r="AD141" s="94"/>
      <c r="AE141" s="94"/>
      <c r="AF141" s="94"/>
    </row>
    <row r="142" spans="1:32" s="98" customFormat="1" ht="12.75" customHeight="1">
      <c r="A142" s="157">
        <v>127</v>
      </c>
      <c r="B142" s="95" t="s">
        <v>1022</v>
      </c>
      <c r="C142" s="95" t="s">
        <v>1023</v>
      </c>
      <c r="D142" s="1" t="s">
        <v>1024</v>
      </c>
      <c r="E142" s="1" t="s">
        <v>1025</v>
      </c>
      <c r="F142" s="2" t="s">
        <v>1026</v>
      </c>
      <c r="G142" s="226">
        <v>25</v>
      </c>
      <c r="H142" s="235"/>
      <c r="I142" s="1">
        <v>600</v>
      </c>
      <c r="J142" s="2" t="s">
        <v>50</v>
      </c>
      <c r="K142" s="235"/>
      <c r="L142" s="211">
        <v>0.564</v>
      </c>
      <c r="M142" s="154">
        <v>0.35</v>
      </c>
      <c r="N142" s="232"/>
      <c r="O142" s="232"/>
      <c r="P142" s="232"/>
      <c r="Q142" s="238"/>
      <c r="R142" s="94"/>
      <c r="S142" s="94"/>
      <c r="T142" s="94" t="s">
        <v>927</v>
      </c>
      <c r="U142" s="94" t="s">
        <v>938</v>
      </c>
      <c r="V142" s="94" t="s">
        <v>1027</v>
      </c>
      <c r="W142" s="202" t="s">
        <v>1028</v>
      </c>
      <c r="X142" s="94"/>
      <c r="Y142" s="94"/>
      <c r="Z142" s="94"/>
      <c r="AA142" s="94"/>
      <c r="AB142" s="94"/>
      <c r="AC142" s="94"/>
      <c r="AD142" s="94"/>
      <c r="AE142" s="94"/>
      <c r="AF142" s="94"/>
    </row>
    <row r="143" spans="1:32" s="98" customFormat="1" ht="12" customHeight="1">
      <c r="A143" s="157">
        <v>128</v>
      </c>
      <c r="B143" s="95" t="s">
        <v>1029</v>
      </c>
      <c r="C143" s="95" t="s">
        <v>928</v>
      </c>
      <c r="D143" s="1" t="s">
        <v>929</v>
      </c>
      <c r="E143" s="1" t="s">
        <v>930</v>
      </c>
      <c r="F143" s="2" t="s">
        <v>931</v>
      </c>
      <c r="G143" s="1">
        <v>26</v>
      </c>
      <c r="H143" s="166" t="s">
        <v>932</v>
      </c>
      <c r="I143" s="1">
        <v>80</v>
      </c>
      <c r="J143" s="2" t="s">
        <v>933</v>
      </c>
      <c r="K143" s="209">
        <v>9.06</v>
      </c>
      <c r="L143" s="176">
        <v>5.7152</v>
      </c>
      <c r="M143" s="176">
        <v>0.01</v>
      </c>
      <c r="N143" s="168">
        <v>38</v>
      </c>
      <c r="O143" s="168">
        <v>23.5</v>
      </c>
      <c r="P143" s="168">
        <v>32</v>
      </c>
      <c r="Q143" s="225">
        <f>N143*O143*P143*0.000001</f>
        <v>0.028575999999999997</v>
      </c>
      <c r="R143" s="94"/>
      <c r="S143" s="94"/>
      <c r="T143" s="94" t="s">
        <v>1030</v>
      </c>
      <c r="U143" s="94" t="s">
        <v>710</v>
      </c>
      <c r="V143" s="94" t="s">
        <v>930</v>
      </c>
      <c r="W143" s="202" t="s">
        <v>1031</v>
      </c>
      <c r="X143" s="94"/>
      <c r="Y143" s="94"/>
      <c r="Z143" s="94"/>
      <c r="AA143" s="94"/>
      <c r="AB143" s="94"/>
      <c r="AC143" s="94"/>
      <c r="AD143" s="94"/>
      <c r="AE143" s="94"/>
      <c r="AF143" s="94"/>
    </row>
    <row r="144" spans="1:32" s="98" customFormat="1" ht="12" customHeight="1">
      <c r="A144" s="157">
        <v>129</v>
      </c>
      <c r="B144" s="95" t="s">
        <v>1029</v>
      </c>
      <c r="C144" s="95" t="s">
        <v>928</v>
      </c>
      <c r="D144" s="1" t="s">
        <v>929</v>
      </c>
      <c r="E144" s="1" t="s">
        <v>930</v>
      </c>
      <c r="F144" s="2" t="s">
        <v>931</v>
      </c>
      <c r="G144" s="1">
        <v>27</v>
      </c>
      <c r="H144" s="166" t="s">
        <v>934</v>
      </c>
      <c r="I144" s="1">
        <v>20</v>
      </c>
      <c r="J144" s="2" t="s">
        <v>933</v>
      </c>
      <c r="K144" s="209">
        <v>2.57</v>
      </c>
      <c r="L144" s="176">
        <v>5.7152</v>
      </c>
      <c r="M144" s="176">
        <v>0.01</v>
      </c>
      <c r="N144" s="168">
        <v>38</v>
      </c>
      <c r="O144" s="168">
        <v>23.5</v>
      </c>
      <c r="P144" s="168">
        <v>32</v>
      </c>
      <c r="Q144" s="225">
        <f>N144*O144*P144*0.000001</f>
        <v>0.028575999999999997</v>
      </c>
      <c r="R144" s="94"/>
      <c r="S144" s="94"/>
      <c r="T144" s="94" t="s">
        <v>1030</v>
      </c>
      <c r="U144" s="94" t="s">
        <v>710</v>
      </c>
      <c r="V144" s="94" t="s">
        <v>930</v>
      </c>
      <c r="W144" s="202" t="s">
        <v>1031</v>
      </c>
      <c r="X144" s="94"/>
      <c r="Y144" s="94"/>
      <c r="Z144" s="94"/>
      <c r="AA144" s="94"/>
      <c r="AB144" s="94"/>
      <c r="AC144" s="94"/>
      <c r="AD144" s="94"/>
      <c r="AE144" s="94"/>
      <c r="AF144" s="94"/>
    </row>
    <row r="145" spans="1:32" s="98" customFormat="1" ht="12.75">
      <c r="A145" s="157">
        <v>130</v>
      </c>
      <c r="B145" s="95" t="s">
        <v>438</v>
      </c>
      <c r="C145" s="95"/>
      <c r="D145" s="1" t="s">
        <v>439</v>
      </c>
      <c r="E145" s="1" t="s">
        <v>446</v>
      </c>
      <c r="F145" s="2"/>
      <c r="G145" s="1">
        <v>28</v>
      </c>
      <c r="H145" s="166" t="s">
        <v>440</v>
      </c>
      <c r="I145" s="2">
        <v>4</v>
      </c>
      <c r="J145" s="2" t="s">
        <v>447</v>
      </c>
      <c r="K145" s="209">
        <v>0.488</v>
      </c>
      <c r="L145" s="176">
        <v>0.09</v>
      </c>
      <c r="M145" s="176">
        <v>0.4</v>
      </c>
      <c r="N145" s="168">
        <v>24</v>
      </c>
      <c r="O145" s="168">
        <v>16</v>
      </c>
      <c r="P145" s="168">
        <v>6.5</v>
      </c>
      <c r="Q145" s="221">
        <f>N145*O145*P145*0.000001</f>
        <v>0.002496</v>
      </c>
      <c r="R145" s="94"/>
      <c r="S145" s="94"/>
      <c r="T145" s="94" t="s">
        <v>441</v>
      </c>
      <c r="U145" s="94" t="s">
        <v>1040</v>
      </c>
      <c r="V145" s="94" t="s">
        <v>442</v>
      </c>
      <c r="W145" s="202" t="s">
        <v>443</v>
      </c>
      <c r="X145" s="94"/>
      <c r="Y145" s="94"/>
      <c r="Z145" s="94"/>
      <c r="AA145" s="94"/>
      <c r="AB145" s="94"/>
      <c r="AC145" s="94"/>
      <c r="AD145" s="94"/>
      <c r="AE145" s="94"/>
      <c r="AF145" s="94"/>
    </row>
    <row r="146" spans="1:32" s="98" customFormat="1" ht="18" customHeight="1">
      <c r="A146" s="157">
        <v>131</v>
      </c>
      <c r="B146" s="95" t="s">
        <v>910</v>
      </c>
      <c r="C146" s="95" t="s">
        <v>911</v>
      </c>
      <c r="D146" s="1" t="s">
        <v>912</v>
      </c>
      <c r="E146" s="1" t="s">
        <v>45</v>
      </c>
      <c r="F146" s="2" t="s">
        <v>913</v>
      </c>
      <c r="G146" s="226">
        <v>29</v>
      </c>
      <c r="H146" s="233" t="s">
        <v>1044</v>
      </c>
      <c r="I146" s="2">
        <v>14</v>
      </c>
      <c r="J146" s="2" t="s">
        <v>41</v>
      </c>
      <c r="K146" s="239">
        <v>5.8</v>
      </c>
      <c r="L146" s="176">
        <v>0.9</v>
      </c>
      <c r="M146" s="176">
        <f aca="true" t="shared" si="5" ref="M146:M151">L146/I146</f>
        <v>0.0642857142857143</v>
      </c>
      <c r="N146" s="230">
        <v>35</v>
      </c>
      <c r="O146" s="230">
        <v>20</v>
      </c>
      <c r="P146" s="230">
        <v>25</v>
      </c>
      <c r="Q146" s="236">
        <f>N146*O146*P146/1000000</f>
        <v>0.0175</v>
      </c>
      <c r="R146" s="94" t="s">
        <v>914</v>
      </c>
      <c r="S146" s="94"/>
      <c r="T146" s="94" t="s">
        <v>1045</v>
      </c>
      <c r="U146" s="94" t="s">
        <v>44</v>
      </c>
      <c r="V146" s="94" t="s">
        <v>1046</v>
      </c>
      <c r="W146" s="202" t="s">
        <v>359</v>
      </c>
      <c r="X146" s="94"/>
      <c r="Y146" s="94"/>
      <c r="Z146" s="94"/>
      <c r="AA146" s="94"/>
      <c r="AB146" s="94"/>
      <c r="AC146" s="94"/>
      <c r="AD146" s="94"/>
      <c r="AE146" s="94"/>
      <c r="AF146" s="94"/>
    </row>
    <row r="147" spans="1:32" s="98" customFormat="1" ht="12.75">
      <c r="A147" s="157">
        <v>132</v>
      </c>
      <c r="B147" s="95" t="s">
        <v>910</v>
      </c>
      <c r="C147" s="95" t="s">
        <v>915</v>
      </c>
      <c r="D147" s="1" t="s">
        <v>912</v>
      </c>
      <c r="E147" s="1" t="s">
        <v>45</v>
      </c>
      <c r="F147" s="2" t="s">
        <v>904</v>
      </c>
      <c r="G147" s="226">
        <v>29</v>
      </c>
      <c r="H147" s="234"/>
      <c r="I147" s="2">
        <v>10</v>
      </c>
      <c r="J147" s="2" t="s">
        <v>41</v>
      </c>
      <c r="K147" s="240"/>
      <c r="L147" s="176">
        <v>0.5</v>
      </c>
      <c r="M147" s="176">
        <f t="shared" si="5"/>
        <v>0.05</v>
      </c>
      <c r="N147" s="231"/>
      <c r="O147" s="231"/>
      <c r="P147" s="231"/>
      <c r="Q147" s="237"/>
      <c r="R147" s="94" t="s">
        <v>916</v>
      </c>
      <c r="S147" s="94"/>
      <c r="T147" s="94" t="s">
        <v>1045</v>
      </c>
      <c r="U147" s="94" t="s">
        <v>44</v>
      </c>
      <c r="V147" s="94" t="s">
        <v>1046</v>
      </c>
      <c r="W147" s="202" t="s">
        <v>359</v>
      </c>
      <c r="X147" s="94"/>
      <c r="Y147" s="94"/>
      <c r="Z147" s="94"/>
      <c r="AA147" s="94"/>
      <c r="AB147" s="94"/>
      <c r="AC147" s="94"/>
      <c r="AD147" s="94"/>
      <c r="AE147" s="94"/>
      <c r="AF147" s="94"/>
    </row>
    <row r="148" spans="1:32" s="98" customFormat="1" ht="12.75">
      <c r="A148" s="157">
        <v>133</v>
      </c>
      <c r="B148" s="95" t="s">
        <v>910</v>
      </c>
      <c r="C148" s="95" t="s">
        <v>917</v>
      </c>
      <c r="D148" s="1" t="s">
        <v>918</v>
      </c>
      <c r="E148" s="1" t="s">
        <v>45</v>
      </c>
      <c r="F148" s="2" t="s">
        <v>905</v>
      </c>
      <c r="G148" s="226">
        <v>29</v>
      </c>
      <c r="H148" s="234"/>
      <c r="I148" s="2">
        <v>9</v>
      </c>
      <c r="J148" s="2" t="s">
        <v>41</v>
      </c>
      <c r="K148" s="240"/>
      <c r="L148" s="176">
        <v>0.9</v>
      </c>
      <c r="M148" s="176">
        <f t="shared" si="5"/>
        <v>0.1</v>
      </c>
      <c r="N148" s="231"/>
      <c r="O148" s="231"/>
      <c r="P148" s="231"/>
      <c r="Q148" s="237"/>
      <c r="R148" s="94" t="s">
        <v>919</v>
      </c>
      <c r="S148" s="94"/>
      <c r="T148" s="94" t="s">
        <v>1045</v>
      </c>
      <c r="U148" s="94" t="s">
        <v>44</v>
      </c>
      <c r="V148" s="94" t="s">
        <v>1046</v>
      </c>
      <c r="W148" s="202" t="s">
        <v>359</v>
      </c>
      <c r="X148" s="94"/>
      <c r="Y148" s="94"/>
      <c r="Z148" s="94"/>
      <c r="AA148" s="94"/>
      <c r="AB148" s="94"/>
      <c r="AC148" s="94"/>
      <c r="AD148" s="94"/>
      <c r="AE148" s="94"/>
      <c r="AF148" s="94"/>
    </row>
    <row r="149" spans="1:32" s="98" customFormat="1" ht="12.75">
      <c r="A149" s="157">
        <v>134</v>
      </c>
      <c r="B149" s="95" t="s">
        <v>910</v>
      </c>
      <c r="C149" s="95" t="s">
        <v>920</v>
      </c>
      <c r="D149" s="1" t="s">
        <v>921</v>
      </c>
      <c r="E149" s="1" t="s">
        <v>45</v>
      </c>
      <c r="F149" s="2" t="s">
        <v>906</v>
      </c>
      <c r="G149" s="226">
        <v>29</v>
      </c>
      <c r="H149" s="234"/>
      <c r="I149" s="2">
        <v>4</v>
      </c>
      <c r="J149" s="2" t="s">
        <v>41</v>
      </c>
      <c r="K149" s="240"/>
      <c r="L149" s="176">
        <v>0.5</v>
      </c>
      <c r="M149" s="176">
        <f t="shared" si="5"/>
        <v>0.125</v>
      </c>
      <c r="N149" s="231"/>
      <c r="O149" s="231"/>
      <c r="P149" s="231"/>
      <c r="Q149" s="237"/>
      <c r="R149" s="94" t="s">
        <v>919</v>
      </c>
      <c r="S149" s="94"/>
      <c r="T149" s="94" t="s">
        <v>1045</v>
      </c>
      <c r="U149" s="94" t="s">
        <v>44</v>
      </c>
      <c r="V149" s="94" t="s">
        <v>1046</v>
      </c>
      <c r="W149" s="202" t="s">
        <v>359</v>
      </c>
      <c r="X149" s="94"/>
      <c r="Y149" s="94"/>
      <c r="Z149" s="94"/>
      <c r="AA149" s="94"/>
      <c r="AB149" s="94"/>
      <c r="AC149" s="94"/>
      <c r="AD149" s="94"/>
      <c r="AE149" s="94"/>
      <c r="AF149" s="94"/>
    </row>
    <row r="150" spans="1:32" s="98" customFormat="1" ht="12.75">
      <c r="A150" s="157">
        <v>135</v>
      </c>
      <c r="B150" s="95" t="s">
        <v>910</v>
      </c>
      <c r="C150" s="95" t="s">
        <v>922</v>
      </c>
      <c r="D150" s="1" t="s">
        <v>921</v>
      </c>
      <c r="E150" s="1" t="s">
        <v>45</v>
      </c>
      <c r="F150" s="2" t="s">
        <v>907</v>
      </c>
      <c r="G150" s="226">
        <v>29</v>
      </c>
      <c r="H150" s="234"/>
      <c r="I150" s="2">
        <v>36</v>
      </c>
      <c r="J150" s="2" t="s">
        <v>41</v>
      </c>
      <c r="K150" s="240"/>
      <c r="L150" s="176">
        <v>1.1</v>
      </c>
      <c r="M150" s="176">
        <f t="shared" si="5"/>
        <v>0.030555555555555558</v>
      </c>
      <c r="N150" s="231"/>
      <c r="O150" s="231"/>
      <c r="P150" s="231"/>
      <c r="Q150" s="237"/>
      <c r="R150" s="94" t="s">
        <v>923</v>
      </c>
      <c r="S150" s="94"/>
      <c r="T150" s="94" t="s">
        <v>1045</v>
      </c>
      <c r="U150" s="94" t="s">
        <v>44</v>
      </c>
      <c r="V150" s="94" t="s">
        <v>1046</v>
      </c>
      <c r="W150" s="202" t="s">
        <v>359</v>
      </c>
      <c r="X150" s="94"/>
      <c r="Y150" s="94"/>
      <c r="Z150" s="94"/>
      <c r="AA150" s="94"/>
      <c r="AB150" s="94"/>
      <c r="AC150" s="94"/>
      <c r="AD150" s="94"/>
      <c r="AE150" s="94"/>
      <c r="AF150" s="94"/>
    </row>
    <row r="151" spans="1:32" s="98" customFormat="1" ht="12.75">
      <c r="A151" s="157">
        <v>136</v>
      </c>
      <c r="B151" s="95" t="s">
        <v>910</v>
      </c>
      <c r="C151" s="95" t="s">
        <v>924</v>
      </c>
      <c r="D151" s="1" t="s">
        <v>921</v>
      </c>
      <c r="E151" s="1" t="s">
        <v>45</v>
      </c>
      <c r="F151" s="2" t="s">
        <v>908</v>
      </c>
      <c r="G151" s="226">
        <v>29</v>
      </c>
      <c r="H151" s="234"/>
      <c r="I151" s="2">
        <v>30</v>
      </c>
      <c r="J151" s="2" t="s">
        <v>41</v>
      </c>
      <c r="K151" s="240"/>
      <c r="L151" s="176">
        <v>1.2</v>
      </c>
      <c r="M151" s="176">
        <f t="shared" si="5"/>
        <v>0.04</v>
      </c>
      <c r="N151" s="231"/>
      <c r="O151" s="231"/>
      <c r="P151" s="231"/>
      <c r="Q151" s="237"/>
      <c r="R151" s="94" t="s">
        <v>919</v>
      </c>
      <c r="S151" s="94"/>
      <c r="T151" s="94" t="s">
        <v>1045</v>
      </c>
      <c r="U151" s="94" t="s">
        <v>44</v>
      </c>
      <c r="V151" s="94" t="s">
        <v>1046</v>
      </c>
      <c r="W151" s="202" t="s">
        <v>359</v>
      </c>
      <c r="X151" s="94"/>
      <c r="Y151" s="94"/>
      <c r="Z151" s="94"/>
      <c r="AA151" s="94"/>
      <c r="AB151" s="94"/>
      <c r="AC151" s="94"/>
      <c r="AD151" s="94"/>
      <c r="AE151" s="94"/>
      <c r="AF151" s="94"/>
    </row>
    <row r="152" spans="1:32" s="98" customFormat="1" ht="12.75">
      <c r="A152" s="157">
        <v>137</v>
      </c>
      <c r="B152" s="95" t="s">
        <v>925</v>
      </c>
      <c r="C152" s="95"/>
      <c r="D152" s="1" t="s">
        <v>926</v>
      </c>
      <c r="E152" s="1" t="s">
        <v>45</v>
      </c>
      <c r="F152" s="2" t="s">
        <v>909</v>
      </c>
      <c r="G152" s="226">
        <v>29</v>
      </c>
      <c r="H152" s="235"/>
      <c r="I152" s="2">
        <v>2</v>
      </c>
      <c r="J152" s="2" t="s">
        <v>41</v>
      </c>
      <c r="K152" s="241"/>
      <c r="L152" s="176">
        <v>0.002</v>
      </c>
      <c r="M152" s="176">
        <v>0.001</v>
      </c>
      <c r="N152" s="232"/>
      <c r="O152" s="232"/>
      <c r="P152" s="232"/>
      <c r="Q152" s="238"/>
      <c r="R152" s="94"/>
      <c r="S152" s="94"/>
      <c r="T152" s="94" t="s">
        <v>1045</v>
      </c>
      <c r="U152" s="94" t="s">
        <v>44</v>
      </c>
      <c r="V152" s="94" t="s">
        <v>1046</v>
      </c>
      <c r="W152" s="202" t="s">
        <v>359</v>
      </c>
      <c r="X152" s="94"/>
      <c r="Y152" s="94"/>
      <c r="Z152" s="94"/>
      <c r="AA152" s="94"/>
      <c r="AB152" s="94"/>
      <c r="AC152" s="94"/>
      <c r="AD152" s="94"/>
      <c r="AE152" s="94"/>
      <c r="AF152" s="94"/>
    </row>
    <row r="153" spans="1:32" s="98" customFormat="1" ht="12.75">
      <c r="A153" s="157">
        <v>138</v>
      </c>
      <c r="B153" s="95" t="s">
        <v>910</v>
      </c>
      <c r="C153" s="95" t="s">
        <v>1042</v>
      </c>
      <c r="D153" s="1" t="s">
        <v>912</v>
      </c>
      <c r="E153" s="1" t="s">
        <v>45</v>
      </c>
      <c r="F153" s="2" t="s">
        <v>1041</v>
      </c>
      <c r="G153" s="1">
        <v>30</v>
      </c>
      <c r="H153" s="166" t="s">
        <v>1043</v>
      </c>
      <c r="I153" s="2">
        <v>10</v>
      </c>
      <c r="J153" s="2" t="s">
        <v>41</v>
      </c>
      <c r="K153" s="209">
        <v>0.9</v>
      </c>
      <c r="L153" s="176">
        <v>0.75</v>
      </c>
      <c r="M153" s="176">
        <f>L153/I153</f>
        <v>0.075</v>
      </c>
      <c r="N153" s="168">
        <v>12</v>
      </c>
      <c r="O153" s="168">
        <v>17</v>
      </c>
      <c r="P153" s="168">
        <v>25</v>
      </c>
      <c r="Q153" s="221">
        <f>N153*O153*P153/1000000</f>
        <v>0.0051</v>
      </c>
      <c r="R153" s="94" t="s">
        <v>919</v>
      </c>
      <c r="S153" s="94"/>
      <c r="T153" s="94" t="s">
        <v>1045</v>
      </c>
      <c r="U153" s="94" t="s">
        <v>44</v>
      </c>
      <c r="V153" s="94" t="s">
        <v>1046</v>
      </c>
      <c r="W153" s="202" t="s">
        <v>359</v>
      </c>
      <c r="X153" s="94"/>
      <c r="Y153" s="94"/>
      <c r="Z153" s="94"/>
      <c r="AA153" s="94"/>
      <c r="AB153" s="94"/>
      <c r="AC153" s="94"/>
      <c r="AD153" s="94"/>
      <c r="AE153" s="94"/>
      <c r="AF153" s="94"/>
    </row>
    <row r="154" spans="1:32" s="98" customFormat="1" ht="12.75">
      <c r="A154" s="157"/>
      <c r="B154" s="95"/>
      <c r="C154" s="95"/>
      <c r="D154" s="1"/>
      <c r="E154" s="1"/>
      <c r="F154" s="2"/>
      <c r="G154" s="1"/>
      <c r="H154" s="166"/>
      <c r="I154" s="2"/>
      <c r="J154" s="2"/>
      <c r="K154" s="209"/>
      <c r="L154" s="176"/>
      <c r="M154" s="176"/>
      <c r="N154" s="168"/>
      <c r="O154" s="168"/>
      <c r="P154" s="168"/>
      <c r="Q154" s="221"/>
      <c r="R154" s="94"/>
      <c r="S154" s="94"/>
      <c r="T154" s="94"/>
      <c r="U154" s="94"/>
      <c r="V154" s="94"/>
      <c r="W154" s="202"/>
      <c r="X154" s="94"/>
      <c r="Y154" s="94"/>
      <c r="Z154" s="94"/>
      <c r="AA154" s="94"/>
      <c r="AB154" s="94"/>
      <c r="AC154" s="94"/>
      <c r="AD154" s="94"/>
      <c r="AE154" s="94"/>
      <c r="AF154" s="94"/>
    </row>
    <row r="155" spans="1:32" s="85" customFormat="1" ht="12.75">
      <c r="A155" s="42"/>
      <c r="B155" s="157" t="s">
        <v>57</v>
      </c>
      <c r="C155" s="126"/>
      <c r="D155" s="157"/>
      <c r="E155" s="126"/>
      <c r="F155" s="126"/>
      <c r="G155" s="126">
        <v>30</v>
      </c>
      <c r="H155" s="46"/>
      <c r="I155" s="204">
        <f>SUM(I16:I153)</f>
        <v>119221</v>
      </c>
      <c r="J155" s="49" t="s">
        <v>41</v>
      </c>
      <c r="K155" s="205">
        <f>SUM(K16:K153)</f>
        <v>215.678</v>
      </c>
      <c r="L155" s="205">
        <f>SUM(L16:L153)</f>
        <v>194.26739999999995</v>
      </c>
      <c r="M155" s="206"/>
      <c r="N155" s="205"/>
      <c r="O155" s="205"/>
      <c r="P155" s="207"/>
      <c r="Q155" s="158">
        <f>SUM(Q16:Q153)</f>
        <v>0.8169129350000002</v>
      </c>
      <c r="R155" s="208"/>
      <c r="S155" s="159"/>
      <c r="T155" s="158"/>
      <c r="U155" s="159"/>
      <c r="V155" s="160"/>
      <c r="W155" s="160"/>
      <c r="X155" s="159"/>
      <c r="Y155" s="159"/>
      <c r="Z155" s="159"/>
      <c r="AA155" s="159"/>
      <c r="AB155" s="159"/>
      <c r="AC155" s="159"/>
      <c r="AD155" s="159"/>
      <c r="AE155" s="126"/>
      <c r="AF155" s="160"/>
    </row>
    <row r="157" ht="12.75">
      <c r="D157" s="151"/>
    </row>
    <row r="165" spans="4:11" ht="12.75">
      <c r="D165" s="81" t="s">
        <v>379</v>
      </c>
      <c r="K165" s="80" t="s">
        <v>363</v>
      </c>
    </row>
  </sheetData>
  <sheetProtection/>
  <mergeCells count="121">
    <mergeCell ref="Q71:Q75"/>
    <mergeCell ref="Q76:Q79"/>
    <mergeCell ref="H39:H40"/>
    <mergeCell ref="Q60:Q63"/>
    <mergeCell ref="Q39:Q40"/>
    <mergeCell ref="H71:H75"/>
    <mergeCell ref="N71:N75"/>
    <mergeCell ref="O71:O75"/>
    <mergeCell ref="P71:P75"/>
    <mergeCell ref="O64:O66"/>
    <mergeCell ref="P64:P66"/>
    <mergeCell ref="Q64:Q66"/>
    <mergeCell ref="Q67:Q69"/>
    <mergeCell ref="H41:H59"/>
    <mergeCell ref="H60:H63"/>
    <mergeCell ref="H64:H66"/>
    <mergeCell ref="N41:N59"/>
    <mergeCell ref="O41:O59"/>
    <mergeCell ref="P41:P59"/>
    <mergeCell ref="Q41:Q59"/>
    <mergeCell ref="K16:K19"/>
    <mergeCell ref="K37:K38"/>
    <mergeCell ref="H26:H29"/>
    <mergeCell ref="K26:K29"/>
    <mergeCell ref="P60:P63"/>
    <mergeCell ref="K39:K40"/>
    <mergeCell ref="N39:N40"/>
    <mergeCell ref="O39:O40"/>
    <mergeCell ref="P39:P40"/>
    <mergeCell ref="K60:K63"/>
    <mergeCell ref="N16:N19"/>
    <mergeCell ref="O16:O19"/>
    <mergeCell ref="N22:N25"/>
    <mergeCell ref="O22:O25"/>
    <mergeCell ref="Q129:Q142"/>
    <mergeCell ref="H30:H35"/>
    <mergeCell ref="K30:K35"/>
    <mergeCell ref="O37:O38"/>
    <mergeCell ref="H37:H38"/>
    <mergeCell ref="H16:H19"/>
    <mergeCell ref="Q16:Q19"/>
    <mergeCell ref="P16:P19"/>
    <mergeCell ref="K22:K25"/>
    <mergeCell ref="AA13:AC13"/>
    <mergeCell ref="I14:J14"/>
    <mergeCell ref="N14:Q14"/>
    <mergeCell ref="Y14:Z14"/>
    <mergeCell ref="AA14:AB14"/>
    <mergeCell ref="AC14:AD14"/>
    <mergeCell ref="R22:R24"/>
    <mergeCell ref="P22:P25"/>
    <mergeCell ref="Q22:Q25"/>
    <mergeCell ref="H22:H25"/>
    <mergeCell ref="H114:H124"/>
    <mergeCell ref="Q125:Q128"/>
    <mergeCell ref="N60:N63"/>
    <mergeCell ref="O60:O63"/>
    <mergeCell ref="K41:K59"/>
    <mergeCell ref="N37:N38"/>
    <mergeCell ref="H67:H69"/>
    <mergeCell ref="K114:K124"/>
    <mergeCell ref="N30:N35"/>
    <mergeCell ref="O30:O35"/>
    <mergeCell ref="P30:P35"/>
    <mergeCell ref="Q30:Q35"/>
    <mergeCell ref="P37:P38"/>
    <mergeCell ref="Q37:Q38"/>
    <mergeCell ref="K67:K69"/>
    <mergeCell ref="K64:K66"/>
    <mergeCell ref="N64:N66"/>
    <mergeCell ref="P129:P142"/>
    <mergeCell ref="O111:O113"/>
    <mergeCell ref="N129:N142"/>
    <mergeCell ref="N67:N69"/>
    <mergeCell ref="N76:N79"/>
    <mergeCell ref="O76:O79"/>
    <mergeCell ref="P76:P79"/>
    <mergeCell ref="H81:H98"/>
    <mergeCell ref="H99:H108"/>
    <mergeCell ref="N81:N98"/>
    <mergeCell ref="O81:O98"/>
    <mergeCell ref="P81:P98"/>
    <mergeCell ref="K71:K75"/>
    <mergeCell ref="K76:K79"/>
    <mergeCell ref="H76:H79"/>
    <mergeCell ref="Q26:Q29"/>
    <mergeCell ref="H111:H113"/>
    <mergeCell ref="K111:K113"/>
    <mergeCell ref="P99:P108"/>
    <mergeCell ref="O99:O108"/>
    <mergeCell ref="N99:N108"/>
    <mergeCell ref="Q99:Q108"/>
    <mergeCell ref="K81:K98"/>
    <mergeCell ref="K99:K108"/>
    <mergeCell ref="Q81:Q98"/>
    <mergeCell ref="Q111:Q113"/>
    <mergeCell ref="O114:O124"/>
    <mergeCell ref="P114:P124"/>
    <mergeCell ref="Q114:Q124"/>
    <mergeCell ref="N111:N113"/>
    <mergeCell ref="N114:N124"/>
    <mergeCell ref="K146:K152"/>
    <mergeCell ref="N146:N152"/>
    <mergeCell ref="O146:O152"/>
    <mergeCell ref="N26:N29"/>
    <mergeCell ref="O26:O29"/>
    <mergeCell ref="P26:P29"/>
    <mergeCell ref="P111:P113"/>
    <mergeCell ref="O67:O69"/>
    <mergeCell ref="P67:P69"/>
    <mergeCell ref="O129:O142"/>
    <mergeCell ref="P146:P152"/>
    <mergeCell ref="N125:N128"/>
    <mergeCell ref="H125:H128"/>
    <mergeCell ref="Q146:Q152"/>
    <mergeCell ref="H129:H142"/>
    <mergeCell ref="K129:K142"/>
    <mergeCell ref="K125:K128"/>
    <mergeCell ref="O125:O128"/>
    <mergeCell ref="P125:P128"/>
    <mergeCell ref="H146:H15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35" r:id="rId4"/>
  <colBreaks count="1" manualBreakCount="1">
    <brk id="23" min="13" max="164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4"/>
  <sheetViews>
    <sheetView zoomScalePageLayoutView="0" workbookViewId="0" topLeftCell="A31">
      <selection activeCell="C78" sqref="C78"/>
    </sheetView>
  </sheetViews>
  <sheetFormatPr defaultColWidth="11.421875" defaultRowHeight="15"/>
  <cols>
    <col min="1" max="1" width="5.00390625" style="3" bestFit="1" customWidth="1"/>
    <col min="2" max="2" width="26.421875" style="5" bestFit="1" customWidth="1"/>
    <col min="3" max="3" width="39.00390625" style="5" bestFit="1" customWidth="1"/>
    <col min="4" max="4" width="36.8515625" style="6" customWidth="1"/>
    <col min="5" max="5" width="19.00390625" style="5" bestFit="1" customWidth="1"/>
    <col min="6" max="6" width="16.8515625" style="5" bestFit="1" customWidth="1"/>
    <col min="7" max="7" width="8.421875" style="7" bestFit="1" customWidth="1"/>
    <col min="8" max="8" width="10.140625" style="5" bestFit="1" customWidth="1"/>
    <col min="9" max="9" width="9.7109375" style="5" bestFit="1" customWidth="1"/>
    <col min="10" max="10" width="4.8515625" style="7" customWidth="1"/>
    <col min="11" max="11" width="8.8515625" style="7" bestFit="1" customWidth="1"/>
    <col min="12" max="12" width="8.8515625" style="8" bestFit="1" customWidth="1"/>
    <col min="13" max="13" width="12.00390625" style="7" bestFit="1" customWidth="1"/>
    <col min="14" max="16" width="6.140625" style="5" bestFit="1" customWidth="1"/>
    <col min="17" max="17" width="9.140625" style="5" bestFit="1" customWidth="1"/>
    <col min="18" max="18" width="27.140625" style="5" customWidth="1"/>
    <col min="19" max="19" width="11.00390625" style="5" customWidth="1"/>
    <col min="20" max="20" width="11.7109375" style="7" bestFit="1" customWidth="1"/>
    <col min="21" max="21" width="15.8515625" style="7" customWidth="1"/>
    <col min="22" max="22" width="21.421875" style="5" bestFit="1" customWidth="1"/>
    <col min="23" max="23" width="20.140625" style="5" bestFit="1" customWidth="1"/>
    <col min="24" max="24" width="9.00390625" style="5" bestFit="1" customWidth="1"/>
    <col min="25" max="26" width="9.140625" style="5" bestFit="1" customWidth="1"/>
    <col min="27" max="27" width="6.28125" style="5" bestFit="1" customWidth="1"/>
    <col min="28" max="28" width="8.8515625" style="5" bestFit="1" customWidth="1"/>
    <col min="29" max="29" width="9.00390625" style="5" bestFit="1" customWidth="1"/>
    <col min="30" max="30" width="5.140625" style="5" bestFit="1" customWidth="1"/>
    <col min="31" max="37" width="9.140625" style="0" customWidth="1"/>
    <col min="38" max="38" width="9.140625" style="5" bestFit="1" customWidth="1"/>
    <col min="39" max="16384" width="11.421875" style="5" customWidth="1"/>
  </cols>
  <sheetData>
    <row r="1" ht="15">
      <c r="B1" s="4" t="s">
        <v>0</v>
      </c>
    </row>
    <row r="2" spans="2:3" ht="15">
      <c r="B2" s="9" t="s">
        <v>1</v>
      </c>
      <c r="C2" s="10" t="s">
        <v>2</v>
      </c>
    </row>
    <row r="3" spans="2:6" ht="15">
      <c r="B3" s="9" t="s">
        <v>3</v>
      </c>
      <c r="C3" s="11"/>
      <c r="F3" s="12" t="s">
        <v>4</v>
      </c>
    </row>
    <row r="4" spans="2:3" ht="15">
      <c r="B4" s="9" t="s">
        <v>5</v>
      </c>
      <c r="C4" s="10"/>
    </row>
    <row r="5" spans="2:7" ht="15">
      <c r="B5" s="9" t="s">
        <v>6</v>
      </c>
      <c r="C5" s="10"/>
      <c r="F5" s="9"/>
      <c r="G5" s="4" t="s">
        <v>7</v>
      </c>
    </row>
    <row r="6" spans="2:9" ht="15">
      <c r="B6" s="9"/>
      <c r="C6" s="10"/>
      <c r="F6" s="9"/>
      <c r="G6" s="4" t="s">
        <v>8</v>
      </c>
      <c r="H6" s="14">
        <v>40765</v>
      </c>
      <c r="I6" s="15"/>
    </row>
    <row r="7" spans="2:7" ht="15">
      <c r="B7" s="9"/>
      <c r="C7" s="10"/>
      <c r="F7" s="9"/>
      <c r="G7" s="9"/>
    </row>
    <row r="8" spans="2:8" ht="15">
      <c r="B8" s="4" t="s">
        <v>9</v>
      </c>
      <c r="C8" s="16"/>
      <c r="E8" s="4"/>
      <c r="F8" s="9" t="s">
        <v>10</v>
      </c>
      <c r="G8" s="78">
        <f>K153</f>
        <v>199.47999999999993</v>
      </c>
      <c r="H8" s="5" t="s">
        <v>11</v>
      </c>
    </row>
    <row r="9" spans="2:8" ht="15">
      <c r="B9" s="9" t="s">
        <v>1</v>
      </c>
      <c r="C9" s="16" t="s">
        <v>2</v>
      </c>
      <c r="F9" s="9" t="s">
        <v>12</v>
      </c>
      <c r="G9" s="78">
        <f>Q153</f>
        <v>1.0204919999999995</v>
      </c>
      <c r="H9" s="5" t="s">
        <v>13</v>
      </c>
    </row>
    <row r="10" spans="2:8" ht="15">
      <c r="B10" s="9" t="s">
        <v>3</v>
      </c>
      <c r="C10" s="10"/>
      <c r="F10" s="9"/>
      <c r="G10" s="4">
        <f>G153</f>
        <v>25</v>
      </c>
      <c r="H10" s="3" t="s">
        <v>14</v>
      </c>
    </row>
    <row r="11" spans="2:3" ht="15">
      <c r="B11" s="9" t="s">
        <v>6</v>
      </c>
      <c r="C11" s="16"/>
    </row>
    <row r="12" spans="2:3" ht="15">
      <c r="B12" s="9" t="s">
        <v>5</v>
      </c>
      <c r="C12" s="16"/>
    </row>
    <row r="13" spans="4:29" ht="15">
      <c r="D13" s="17"/>
      <c r="E13" s="9"/>
      <c r="F13" s="18"/>
      <c r="AA13" s="259" t="s">
        <v>15</v>
      </c>
      <c r="AB13" s="259"/>
      <c r="AC13" s="275"/>
    </row>
    <row r="14" spans="1:30" s="7" customFormat="1" ht="63.75">
      <c r="A14" s="19" t="s">
        <v>16</v>
      </c>
      <c r="B14" s="19" t="s">
        <v>17</v>
      </c>
      <c r="C14" s="19" t="s">
        <v>18</v>
      </c>
      <c r="D14" s="19" t="s">
        <v>19</v>
      </c>
      <c r="E14" s="19" t="s">
        <v>20</v>
      </c>
      <c r="F14" s="20" t="s">
        <v>21</v>
      </c>
      <c r="G14" s="19" t="s">
        <v>22</v>
      </c>
      <c r="H14" s="21" t="s">
        <v>23</v>
      </c>
      <c r="I14" s="261" t="s">
        <v>24</v>
      </c>
      <c r="J14" s="262"/>
      <c r="K14" s="19" t="s">
        <v>25</v>
      </c>
      <c r="L14" s="22" t="s">
        <v>26</v>
      </c>
      <c r="M14" s="23" t="s">
        <v>27</v>
      </c>
      <c r="N14" s="263" t="s">
        <v>28</v>
      </c>
      <c r="O14" s="264"/>
      <c r="P14" s="264"/>
      <c r="Q14" s="265"/>
      <c r="R14" s="19" t="s">
        <v>29</v>
      </c>
      <c r="S14" s="19" t="s">
        <v>30</v>
      </c>
      <c r="T14" s="19" t="s">
        <v>31</v>
      </c>
      <c r="U14" s="19" t="s">
        <v>32</v>
      </c>
      <c r="V14" s="19" t="s">
        <v>0</v>
      </c>
      <c r="W14" s="19" t="s">
        <v>9</v>
      </c>
      <c r="X14" s="19" t="s">
        <v>33</v>
      </c>
      <c r="Y14" s="19" t="s">
        <v>59</v>
      </c>
      <c r="Z14" s="20"/>
      <c r="AA14" s="21" t="s">
        <v>23</v>
      </c>
      <c r="AB14" s="19" t="s">
        <v>25</v>
      </c>
      <c r="AC14" s="19" t="s">
        <v>60</v>
      </c>
      <c r="AD14" s="19" t="s">
        <v>61</v>
      </c>
    </row>
    <row r="15" spans="1:30" s="7" customFormat="1" ht="12.75">
      <c r="A15" s="24"/>
      <c r="B15" s="25"/>
      <c r="C15" s="24"/>
      <c r="D15" s="24"/>
      <c r="E15" s="24"/>
      <c r="F15" s="26"/>
      <c r="G15" s="27"/>
      <c r="H15" s="24"/>
      <c r="I15" s="24"/>
      <c r="J15" s="27"/>
      <c r="K15" s="24"/>
      <c r="L15" s="28"/>
      <c r="M15" s="29"/>
      <c r="N15" s="27"/>
      <c r="O15" s="27"/>
      <c r="P15" s="27"/>
      <c r="Q15" s="27"/>
      <c r="R15" s="30"/>
      <c r="S15" s="30"/>
      <c r="T15" s="24"/>
      <c r="U15" s="30"/>
      <c r="V15" s="24"/>
      <c r="W15" s="24"/>
      <c r="X15" s="24"/>
      <c r="Y15" s="24"/>
      <c r="Z15" s="24"/>
      <c r="AA15" s="24"/>
      <c r="AB15" s="30"/>
      <c r="AC15" s="30"/>
      <c r="AD15" s="30"/>
    </row>
    <row r="16" spans="1:30" s="13" customFormat="1" ht="12.75">
      <c r="A16" s="31">
        <v>1</v>
      </c>
      <c r="B16" s="32" t="s">
        <v>62</v>
      </c>
      <c r="C16" s="32" t="s">
        <v>63</v>
      </c>
      <c r="D16" s="40"/>
      <c r="E16" s="32" t="s">
        <v>64</v>
      </c>
      <c r="F16" s="32"/>
      <c r="G16" s="32"/>
      <c r="H16" s="32"/>
      <c r="I16" s="32">
        <v>10</v>
      </c>
      <c r="J16" s="32" t="s">
        <v>50</v>
      </c>
      <c r="K16" s="34"/>
      <c r="L16" s="41">
        <v>0.005</v>
      </c>
      <c r="M16" s="35">
        <v>0.0005</v>
      </c>
      <c r="N16" s="56"/>
      <c r="O16" s="56"/>
      <c r="P16" s="56"/>
      <c r="Q16" s="36"/>
      <c r="R16" s="33"/>
      <c r="S16" s="57"/>
      <c r="T16" s="36" t="s">
        <v>65</v>
      </c>
      <c r="U16" s="57" t="s">
        <v>66</v>
      </c>
      <c r="V16" s="32" t="s">
        <v>67</v>
      </c>
      <c r="W16" s="36" t="s">
        <v>68</v>
      </c>
      <c r="X16" s="32"/>
      <c r="Y16" s="32"/>
      <c r="Z16" s="38"/>
      <c r="AA16" s="33"/>
      <c r="AB16" s="33"/>
      <c r="AC16" s="57"/>
      <c r="AD16" s="57"/>
    </row>
    <row r="17" spans="1:30" s="13" customFormat="1" ht="12.75">
      <c r="A17" s="31">
        <v>2</v>
      </c>
      <c r="B17" s="32" t="s">
        <v>62</v>
      </c>
      <c r="C17" s="32" t="s">
        <v>69</v>
      </c>
      <c r="D17" s="40"/>
      <c r="E17" s="32" t="s">
        <v>53</v>
      </c>
      <c r="F17" s="32"/>
      <c r="G17" s="32"/>
      <c r="H17" s="32"/>
      <c r="I17" s="32">
        <v>10</v>
      </c>
      <c r="J17" s="32" t="s">
        <v>50</v>
      </c>
      <c r="K17" s="34"/>
      <c r="L17" s="41">
        <v>0.005</v>
      </c>
      <c r="M17" s="35">
        <v>0.0005</v>
      </c>
      <c r="N17" s="56"/>
      <c r="O17" s="56"/>
      <c r="P17" s="56"/>
      <c r="Q17" s="36"/>
      <c r="R17" s="33"/>
      <c r="S17" s="57"/>
      <c r="T17" s="36" t="s">
        <v>65</v>
      </c>
      <c r="U17" s="57" t="s">
        <v>66</v>
      </c>
      <c r="V17" s="32" t="s">
        <v>67</v>
      </c>
      <c r="W17" s="36" t="s">
        <v>68</v>
      </c>
      <c r="X17" s="32"/>
      <c r="Y17" s="32"/>
      <c r="Z17" s="38"/>
      <c r="AA17" s="33"/>
      <c r="AB17" s="33"/>
      <c r="AC17" s="57"/>
      <c r="AD17" s="57"/>
    </row>
    <row r="18" spans="1:30" s="13" customFormat="1" ht="12.75">
      <c r="A18" s="31">
        <v>3</v>
      </c>
      <c r="B18" s="32" t="s">
        <v>62</v>
      </c>
      <c r="C18" s="32" t="s">
        <v>70</v>
      </c>
      <c r="D18" s="40"/>
      <c r="E18" s="32" t="s">
        <v>71</v>
      </c>
      <c r="F18" s="32"/>
      <c r="G18" s="32"/>
      <c r="H18" s="32"/>
      <c r="I18" s="32">
        <v>10</v>
      </c>
      <c r="J18" s="32" t="s">
        <v>50</v>
      </c>
      <c r="K18" s="34"/>
      <c r="L18" s="41">
        <v>0.005</v>
      </c>
      <c r="M18" s="35">
        <v>0.0005</v>
      </c>
      <c r="N18" s="56"/>
      <c r="O18" s="56"/>
      <c r="P18" s="56"/>
      <c r="Q18" s="36"/>
      <c r="R18" s="33"/>
      <c r="S18" s="57"/>
      <c r="T18" s="36" t="s">
        <v>65</v>
      </c>
      <c r="U18" s="57" t="s">
        <v>66</v>
      </c>
      <c r="V18" s="32" t="s">
        <v>67</v>
      </c>
      <c r="W18" s="36" t="s">
        <v>68</v>
      </c>
      <c r="X18" s="32"/>
      <c r="Y18" s="32"/>
      <c r="Z18" s="38"/>
      <c r="AA18" s="33"/>
      <c r="AB18" s="33"/>
      <c r="AC18" s="57"/>
      <c r="AD18" s="57"/>
    </row>
    <row r="19" spans="1:30" s="13" customFormat="1" ht="12.75">
      <c r="A19" s="31">
        <v>4</v>
      </c>
      <c r="B19" s="32" t="s">
        <v>62</v>
      </c>
      <c r="C19" s="32" t="s">
        <v>72</v>
      </c>
      <c r="D19" s="40"/>
      <c r="E19" s="32" t="s">
        <v>73</v>
      </c>
      <c r="F19" s="32"/>
      <c r="G19" s="32"/>
      <c r="H19" s="32"/>
      <c r="I19" s="32">
        <v>10</v>
      </c>
      <c r="J19" s="32" t="s">
        <v>50</v>
      </c>
      <c r="K19" s="34"/>
      <c r="L19" s="41">
        <v>0.005</v>
      </c>
      <c r="M19" s="35">
        <v>0.0005</v>
      </c>
      <c r="N19" s="56"/>
      <c r="O19" s="56"/>
      <c r="P19" s="56"/>
      <c r="Q19" s="36"/>
      <c r="R19" s="33"/>
      <c r="S19" s="57"/>
      <c r="T19" s="36" t="s">
        <v>65</v>
      </c>
      <c r="U19" s="57" t="s">
        <v>66</v>
      </c>
      <c r="V19" s="32" t="s">
        <v>67</v>
      </c>
      <c r="W19" s="36" t="s">
        <v>68</v>
      </c>
      <c r="X19" s="32"/>
      <c r="Y19" s="32"/>
      <c r="Z19" s="38"/>
      <c r="AA19" s="33"/>
      <c r="AB19" s="33"/>
      <c r="AC19" s="57"/>
      <c r="AD19" s="57"/>
    </row>
    <row r="20" spans="1:30" s="13" customFormat="1" ht="12.75">
      <c r="A20" s="31">
        <v>5</v>
      </c>
      <c r="B20" s="32" t="s">
        <v>62</v>
      </c>
      <c r="C20" s="32" t="s">
        <v>74</v>
      </c>
      <c r="D20" s="40"/>
      <c r="E20" s="32" t="s">
        <v>75</v>
      </c>
      <c r="F20" s="32"/>
      <c r="G20" s="32"/>
      <c r="H20" s="32"/>
      <c r="I20" s="32">
        <v>10</v>
      </c>
      <c r="J20" s="32" t="s">
        <v>50</v>
      </c>
      <c r="K20" s="34"/>
      <c r="L20" s="41">
        <v>0.005</v>
      </c>
      <c r="M20" s="35">
        <v>0.0005</v>
      </c>
      <c r="N20" s="56"/>
      <c r="O20" s="56"/>
      <c r="P20" s="56"/>
      <c r="Q20" s="36"/>
      <c r="R20" s="33"/>
      <c r="S20" s="57"/>
      <c r="T20" s="36" t="s">
        <v>65</v>
      </c>
      <c r="U20" s="57" t="s">
        <v>66</v>
      </c>
      <c r="V20" s="32" t="s">
        <v>67</v>
      </c>
      <c r="W20" s="36" t="s">
        <v>68</v>
      </c>
      <c r="X20" s="32"/>
      <c r="Y20" s="32"/>
      <c r="Z20" s="38"/>
      <c r="AA20" s="33"/>
      <c r="AB20" s="33"/>
      <c r="AC20" s="57"/>
      <c r="AD20" s="57"/>
    </row>
    <row r="21" spans="1:30" s="13" customFormat="1" ht="12.75">
      <c r="A21" s="31">
        <v>6</v>
      </c>
      <c r="B21" s="32" t="s">
        <v>62</v>
      </c>
      <c r="C21" s="32" t="s">
        <v>76</v>
      </c>
      <c r="D21" s="40"/>
      <c r="E21" s="32" t="s">
        <v>53</v>
      </c>
      <c r="F21" s="32"/>
      <c r="G21" s="32"/>
      <c r="H21" s="32"/>
      <c r="I21" s="32">
        <v>10</v>
      </c>
      <c r="J21" s="32" t="s">
        <v>50</v>
      </c>
      <c r="K21" s="34"/>
      <c r="L21" s="41">
        <v>0.005</v>
      </c>
      <c r="M21" s="35">
        <v>0.0005</v>
      </c>
      <c r="N21" s="56"/>
      <c r="O21" s="56"/>
      <c r="P21" s="56"/>
      <c r="Q21" s="36"/>
      <c r="R21" s="33"/>
      <c r="S21" s="57"/>
      <c r="T21" s="36" t="s">
        <v>65</v>
      </c>
      <c r="U21" s="57" t="s">
        <v>66</v>
      </c>
      <c r="V21" s="32" t="s">
        <v>67</v>
      </c>
      <c r="W21" s="36" t="s">
        <v>68</v>
      </c>
      <c r="X21" s="32"/>
      <c r="Y21" s="32"/>
      <c r="Z21" s="38"/>
      <c r="AA21" s="33"/>
      <c r="AB21" s="33"/>
      <c r="AC21" s="57"/>
      <c r="AD21" s="57"/>
    </row>
    <row r="22" spans="1:30" s="13" customFormat="1" ht="12.75">
      <c r="A22" s="31">
        <v>7</v>
      </c>
      <c r="B22" s="32" t="s">
        <v>62</v>
      </c>
      <c r="C22" s="32" t="s">
        <v>77</v>
      </c>
      <c r="D22" s="40"/>
      <c r="E22" s="32" t="s">
        <v>71</v>
      </c>
      <c r="F22" s="32"/>
      <c r="G22" s="32"/>
      <c r="H22" s="32"/>
      <c r="I22" s="32">
        <v>10</v>
      </c>
      <c r="J22" s="32" t="s">
        <v>50</v>
      </c>
      <c r="K22" s="34"/>
      <c r="L22" s="41">
        <v>0.005</v>
      </c>
      <c r="M22" s="35">
        <v>0.0005</v>
      </c>
      <c r="N22" s="56"/>
      <c r="O22" s="56"/>
      <c r="P22" s="56"/>
      <c r="Q22" s="36"/>
      <c r="R22" s="33"/>
      <c r="S22" s="57"/>
      <c r="T22" s="36" t="s">
        <v>65</v>
      </c>
      <c r="U22" s="57" t="s">
        <v>66</v>
      </c>
      <c r="V22" s="32" t="s">
        <v>67</v>
      </c>
      <c r="W22" s="36" t="s">
        <v>68</v>
      </c>
      <c r="X22" s="32"/>
      <c r="Y22" s="32"/>
      <c r="Z22" s="38"/>
      <c r="AA22" s="33"/>
      <c r="AB22" s="33"/>
      <c r="AC22" s="57"/>
      <c r="AD22" s="57"/>
    </row>
    <row r="23" spans="1:30" s="13" customFormat="1" ht="12.75">
      <c r="A23" s="31">
        <v>8</v>
      </c>
      <c r="B23" s="32" t="s">
        <v>62</v>
      </c>
      <c r="C23" s="32" t="s">
        <v>78</v>
      </c>
      <c r="D23" s="40"/>
      <c r="E23" s="32" t="s">
        <v>71</v>
      </c>
      <c r="F23" s="32"/>
      <c r="G23" s="32"/>
      <c r="H23" s="32"/>
      <c r="I23" s="32">
        <v>10</v>
      </c>
      <c r="J23" s="32" t="s">
        <v>50</v>
      </c>
      <c r="K23" s="34"/>
      <c r="L23" s="41">
        <v>0.005</v>
      </c>
      <c r="M23" s="35">
        <v>0.0005</v>
      </c>
      <c r="N23" s="56"/>
      <c r="O23" s="56"/>
      <c r="P23" s="56"/>
      <c r="Q23" s="36"/>
      <c r="R23" s="33"/>
      <c r="S23" s="57"/>
      <c r="T23" s="36" t="s">
        <v>65</v>
      </c>
      <c r="U23" s="57" t="s">
        <v>66</v>
      </c>
      <c r="V23" s="32" t="s">
        <v>67</v>
      </c>
      <c r="W23" s="36" t="s">
        <v>68</v>
      </c>
      <c r="X23" s="32"/>
      <c r="Y23" s="32"/>
      <c r="Z23" s="38"/>
      <c r="AA23" s="33"/>
      <c r="AB23" s="33"/>
      <c r="AC23" s="57"/>
      <c r="AD23" s="57"/>
    </row>
    <row r="24" spans="1:30" s="13" customFormat="1" ht="12.75">
      <c r="A24" s="31">
        <v>9</v>
      </c>
      <c r="B24" s="32" t="s">
        <v>62</v>
      </c>
      <c r="C24" s="32" t="s">
        <v>79</v>
      </c>
      <c r="D24" s="40"/>
      <c r="E24" s="32" t="s">
        <v>64</v>
      </c>
      <c r="F24" s="32"/>
      <c r="G24" s="32"/>
      <c r="H24" s="32"/>
      <c r="I24" s="32">
        <v>10</v>
      </c>
      <c r="J24" s="32" t="s">
        <v>50</v>
      </c>
      <c r="K24" s="34"/>
      <c r="L24" s="41">
        <v>0.005</v>
      </c>
      <c r="M24" s="35">
        <v>0.0005</v>
      </c>
      <c r="N24" s="56"/>
      <c r="O24" s="56"/>
      <c r="P24" s="56"/>
      <c r="Q24" s="36"/>
      <c r="R24" s="33"/>
      <c r="S24" s="57"/>
      <c r="T24" s="36" t="s">
        <v>65</v>
      </c>
      <c r="U24" s="57" t="s">
        <v>66</v>
      </c>
      <c r="V24" s="32" t="s">
        <v>67</v>
      </c>
      <c r="W24" s="36" t="s">
        <v>68</v>
      </c>
      <c r="X24" s="32"/>
      <c r="Y24" s="32"/>
      <c r="Z24" s="38"/>
      <c r="AA24" s="33"/>
      <c r="AB24" s="33"/>
      <c r="AC24" s="57"/>
      <c r="AD24" s="57"/>
    </row>
    <row r="25" spans="1:30" s="13" customFormat="1" ht="12.75">
      <c r="A25" s="31">
        <v>10</v>
      </c>
      <c r="B25" s="32" t="s">
        <v>62</v>
      </c>
      <c r="C25" s="32" t="s">
        <v>80</v>
      </c>
      <c r="D25" s="40"/>
      <c r="E25" s="32" t="s">
        <v>71</v>
      </c>
      <c r="F25" s="32"/>
      <c r="G25" s="32"/>
      <c r="H25" s="32"/>
      <c r="I25" s="32">
        <v>10</v>
      </c>
      <c r="J25" s="32" t="s">
        <v>50</v>
      </c>
      <c r="K25" s="34"/>
      <c r="L25" s="41">
        <v>0.005</v>
      </c>
      <c r="M25" s="35">
        <v>0.0005</v>
      </c>
      <c r="N25" s="56"/>
      <c r="O25" s="56"/>
      <c r="P25" s="56"/>
      <c r="Q25" s="36"/>
      <c r="R25" s="33"/>
      <c r="S25" s="57"/>
      <c r="T25" s="36" t="s">
        <v>65</v>
      </c>
      <c r="U25" s="57" t="s">
        <v>66</v>
      </c>
      <c r="V25" s="32" t="s">
        <v>67</v>
      </c>
      <c r="W25" s="36" t="s">
        <v>68</v>
      </c>
      <c r="X25" s="32"/>
      <c r="Y25" s="32"/>
      <c r="Z25" s="38"/>
      <c r="AA25" s="33"/>
      <c r="AB25" s="33"/>
      <c r="AC25" s="57"/>
      <c r="AD25" s="57"/>
    </row>
    <row r="26" spans="1:30" s="13" customFormat="1" ht="12.75">
      <c r="A26" s="31">
        <v>11</v>
      </c>
      <c r="B26" s="32" t="s">
        <v>62</v>
      </c>
      <c r="C26" s="32" t="s">
        <v>81</v>
      </c>
      <c r="D26" s="40"/>
      <c r="E26" s="32" t="s">
        <v>53</v>
      </c>
      <c r="F26" s="32"/>
      <c r="G26" s="32"/>
      <c r="H26" s="32"/>
      <c r="I26" s="32">
        <v>10</v>
      </c>
      <c r="J26" s="32" t="s">
        <v>50</v>
      </c>
      <c r="K26" s="34"/>
      <c r="L26" s="41">
        <v>0.005</v>
      </c>
      <c r="M26" s="35">
        <v>0.0005</v>
      </c>
      <c r="N26" s="56"/>
      <c r="O26" s="56"/>
      <c r="P26" s="56"/>
      <c r="Q26" s="36"/>
      <c r="R26" s="33"/>
      <c r="S26" s="57"/>
      <c r="T26" s="36" t="s">
        <v>65</v>
      </c>
      <c r="U26" s="57" t="s">
        <v>66</v>
      </c>
      <c r="V26" s="32" t="s">
        <v>67</v>
      </c>
      <c r="W26" s="36" t="s">
        <v>68</v>
      </c>
      <c r="X26" s="32"/>
      <c r="Y26" s="32"/>
      <c r="Z26" s="38"/>
      <c r="AA26" s="33"/>
      <c r="AB26" s="33"/>
      <c r="AC26" s="57"/>
      <c r="AD26" s="57"/>
    </row>
    <row r="27" spans="1:30" s="13" customFormat="1" ht="12.75">
      <c r="A27" s="31">
        <v>12</v>
      </c>
      <c r="B27" s="32" t="s">
        <v>62</v>
      </c>
      <c r="C27" s="32" t="s">
        <v>82</v>
      </c>
      <c r="D27" s="40"/>
      <c r="E27" s="32" t="s">
        <v>83</v>
      </c>
      <c r="F27" s="32"/>
      <c r="G27" s="32"/>
      <c r="H27" s="32"/>
      <c r="I27" s="32">
        <v>10</v>
      </c>
      <c r="J27" s="32" t="s">
        <v>50</v>
      </c>
      <c r="K27" s="34"/>
      <c r="L27" s="41">
        <v>0.005</v>
      </c>
      <c r="M27" s="35">
        <v>0.0005</v>
      </c>
      <c r="N27" s="56"/>
      <c r="O27" s="56"/>
      <c r="P27" s="56"/>
      <c r="Q27" s="36"/>
      <c r="R27" s="33"/>
      <c r="S27" s="57"/>
      <c r="T27" s="36" t="s">
        <v>65</v>
      </c>
      <c r="U27" s="57" t="s">
        <v>66</v>
      </c>
      <c r="V27" s="32" t="s">
        <v>67</v>
      </c>
      <c r="W27" s="36" t="s">
        <v>68</v>
      </c>
      <c r="X27" s="32"/>
      <c r="Y27" s="32"/>
      <c r="Z27" s="38"/>
      <c r="AA27" s="33"/>
      <c r="AB27" s="33"/>
      <c r="AC27" s="57"/>
      <c r="AD27" s="57"/>
    </row>
    <row r="28" spans="1:30" s="13" customFormat="1" ht="12.75">
      <c r="A28" s="31">
        <v>13</v>
      </c>
      <c r="B28" s="32" t="s">
        <v>62</v>
      </c>
      <c r="C28" s="32" t="s">
        <v>84</v>
      </c>
      <c r="D28" s="40"/>
      <c r="E28" s="32" t="s">
        <v>53</v>
      </c>
      <c r="F28" s="32"/>
      <c r="G28" s="32"/>
      <c r="H28" s="32"/>
      <c r="I28" s="32">
        <v>10</v>
      </c>
      <c r="J28" s="32" t="s">
        <v>50</v>
      </c>
      <c r="K28" s="34"/>
      <c r="L28" s="41">
        <v>0.005</v>
      </c>
      <c r="M28" s="35">
        <v>0.0005</v>
      </c>
      <c r="N28" s="56"/>
      <c r="O28" s="56"/>
      <c r="P28" s="56"/>
      <c r="Q28" s="36"/>
      <c r="R28" s="33"/>
      <c r="S28" s="57"/>
      <c r="T28" s="36" t="s">
        <v>65</v>
      </c>
      <c r="U28" s="57" t="s">
        <v>66</v>
      </c>
      <c r="V28" s="32" t="s">
        <v>67</v>
      </c>
      <c r="W28" s="36" t="s">
        <v>68</v>
      </c>
      <c r="X28" s="32"/>
      <c r="Y28" s="32"/>
      <c r="Z28" s="38"/>
      <c r="AA28" s="33"/>
      <c r="AB28" s="33"/>
      <c r="AC28" s="57"/>
      <c r="AD28" s="57"/>
    </row>
    <row r="29" spans="1:30" s="13" customFormat="1" ht="12.75">
      <c r="A29" s="31">
        <v>14</v>
      </c>
      <c r="B29" s="32" t="s">
        <v>62</v>
      </c>
      <c r="C29" s="32" t="s">
        <v>85</v>
      </c>
      <c r="D29" s="40"/>
      <c r="E29" s="32" t="s">
        <v>53</v>
      </c>
      <c r="F29" s="32"/>
      <c r="G29" s="32"/>
      <c r="H29" s="32"/>
      <c r="I29" s="32">
        <v>10</v>
      </c>
      <c r="J29" s="32" t="s">
        <v>50</v>
      </c>
      <c r="K29" s="34"/>
      <c r="L29" s="41">
        <v>0.005</v>
      </c>
      <c r="M29" s="35">
        <v>0.0005</v>
      </c>
      <c r="N29" s="56"/>
      <c r="O29" s="56"/>
      <c r="P29" s="56"/>
      <c r="Q29" s="36"/>
      <c r="R29" s="33"/>
      <c r="S29" s="57"/>
      <c r="T29" s="36" t="s">
        <v>65</v>
      </c>
      <c r="U29" s="57" t="s">
        <v>66</v>
      </c>
      <c r="V29" s="32" t="s">
        <v>67</v>
      </c>
      <c r="W29" s="36" t="s">
        <v>68</v>
      </c>
      <c r="X29" s="32"/>
      <c r="Y29" s="32"/>
      <c r="Z29" s="38"/>
      <c r="AA29" s="33"/>
      <c r="AB29" s="33"/>
      <c r="AC29" s="57"/>
      <c r="AD29" s="57"/>
    </row>
    <row r="30" spans="1:30" s="13" customFormat="1" ht="12.75">
      <c r="A30" s="31">
        <v>15</v>
      </c>
      <c r="B30" s="32" t="s">
        <v>62</v>
      </c>
      <c r="C30" s="32" t="s">
        <v>86</v>
      </c>
      <c r="D30" s="40"/>
      <c r="E30" s="32" t="s">
        <v>53</v>
      </c>
      <c r="F30" s="32"/>
      <c r="G30" s="32"/>
      <c r="H30" s="32"/>
      <c r="I30" s="32">
        <v>10</v>
      </c>
      <c r="J30" s="32" t="s">
        <v>50</v>
      </c>
      <c r="K30" s="34"/>
      <c r="L30" s="41">
        <v>0.005</v>
      </c>
      <c r="M30" s="35">
        <v>0.0005</v>
      </c>
      <c r="N30" s="56"/>
      <c r="O30" s="56"/>
      <c r="P30" s="56"/>
      <c r="Q30" s="36"/>
      <c r="R30" s="33"/>
      <c r="S30" s="57"/>
      <c r="T30" s="36" t="s">
        <v>65</v>
      </c>
      <c r="U30" s="57" t="s">
        <v>66</v>
      </c>
      <c r="V30" s="32" t="s">
        <v>67</v>
      </c>
      <c r="W30" s="36" t="s">
        <v>68</v>
      </c>
      <c r="X30" s="32"/>
      <c r="Y30" s="32"/>
      <c r="Z30" s="38"/>
      <c r="AA30" s="33"/>
      <c r="AB30" s="33"/>
      <c r="AC30" s="57"/>
      <c r="AD30" s="57"/>
    </row>
    <row r="31" spans="1:30" s="13" customFormat="1" ht="12.75">
      <c r="A31" s="31">
        <v>16</v>
      </c>
      <c r="B31" s="32" t="s">
        <v>62</v>
      </c>
      <c r="C31" s="32" t="s">
        <v>87</v>
      </c>
      <c r="D31" s="40"/>
      <c r="E31" s="32" t="s">
        <v>53</v>
      </c>
      <c r="F31" s="32"/>
      <c r="G31" s="32"/>
      <c r="H31" s="32"/>
      <c r="I31" s="32">
        <v>10</v>
      </c>
      <c r="J31" s="32" t="s">
        <v>50</v>
      </c>
      <c r="K31" s="34"/>
      <c r="L31" s="41">
        <v>0.005</v>
      </c>
      <c r="M31" s="35">
        <v>0.0005</v>
      </c>
      <c r="N31" s="56"/>
      <c r="O31" s="56"/>
      <c r="P31" s="56"/>
      <c r="Q31" s="36"/>
      <c r="R31" s="33"/>
      <c r="S31" s="57"/>
      <c r="T31" s="36" t="s">
        <v>65</v>
      </c>
      <c r="U31" s="57" t="s">
        <v>66</v>
      </c>
      <c r="V31" s="32" t="s">
        <v>67</v>
      </c>
      <c r="W31" s="36" t="s">
        <v>68</v>
      </c>
      <c r="X31" s="32"/>
      <c r="Y31" s="32"/>
      <c r="Z31" s="38"/>
      <c r="AA31" s="33"/>
      <c r="AB31" s="33"/>
      <c r="AC31" s="57"/>
      <c r="AD31" s="57"/>
    </row>
    <row r="32" spans="1:30" s="13" customFormat="1" ht="12.75">
      <c r="A32" s="31">
        <v>17</v>
      </c>
      <c r="B32" s="32" t="s">
        <v>62</v>
      </c>
      <c r="C32" s="32" t="s">
        <v>88</v>
      </c>
      <c r="D32" s="40"/>
      <c r="E32" s="32" t="s">
        <v>83</v>
      </c>
      <c r="F32" s="32"/>
      <c r="G32" s="32"/>
      <c r="H32" s="32"/>
      <c r="I32" s="32">
        <v>10</v>
      </c>
      <c r="J32" s="32" t="s">
        <v>50</v>
      </c>
      <c r="K32" s="34"/>
      <c r="L32" s="41">
        <v>0.005</v>
      </c>
      <c r="M32" s="35">
        <v>0.0005</v>
      </c>
      <c r="N32" s="56"/>
      <c r="O32" s="56"/>
      <c r="P32" s="56"/>
      <c r="Q32" s="36"/>
      <c r="R32" s="33"/>
      <c r="S32" s="57"/>
      <c r="T32" s="36" t="s">
        <v>65</v>
      </c>
      <c r="U32" s="57" t="s">
        <v>66</v>
      </c>
      <c r="V32" s="32" t="s">
        <v>67</v>
      </c>
      <c r="W32" s="36" t="s">
        <v>68</v>
      </c>
      <c r="X32" s="32"/>
      <c r="Y32" s="32"/>
      <c r="Z32" s="38"/>
      <c r="AA32" s="33"/>
      <c r="AB32" s="33"/>
      <c r="AC32" s="57"/>
      <c r="AD32" s="57"/>
    </row>
    <row r="33" spans="1:30" s="13" customFormat="1" ht="12.75">
      <c r="A33" s="31">
        <v>18</v>
      </c>
      <c r="B33" s="32" t="s">
        <v>62</v>
      </c>
      <c r="C33" s="32" t="s">
        <v>89</v>
      </c>
      <c r="D33" s="40"/>
      <c r="E33" s="32" t="s">
        <v>53</v>
      </c>
      <c r="F33" s="32"/>
      <c r="G33" s="32"/>
      <c r="H33" s="32"/>
      <c r="I33" s="32">
        <v>10</v>
      </c>
      <c r="J33" s="32" t="s">
        <v>50</v>
      </c>
      <c r="K33" s="34"/>
      <c r="L33" s="41">
        <v>0.005</v>
      </c>
      <c r="M33" s="35">
        <v>0.0005</v>
      </c>
      <c r="N33" s="56"/>
      <c r="O33" s="56"/>
      <c r="P33" s="56"/>
      <c r="Q33" s="36"/>
      <c r="R33" s="33"/>
      <c r="S33" s="57"/>
      <c r="T33" s="36" t="s">
        <v>65</v>
      </c>
      <c r="U33" s="57" t="s">
        <v>66</v>
      </c>
      <c r="V33" s="32" t="s">
        <v>67</v>
      </c>
      <c r="W33" s="36" t="s">
        <v>68</v>
      </c>
      <c r="X33" s="32"/>
      <c r="Y33" s="32"/>
      <c r="Z33" s="38"/>
      <c r="AA33" s="33"/>
      <c r="AB33" s="33"/>
      <c r="AC33" s="57"/>
      <c r="AD33" s="57"/>
    </row>
    <row r="34" spans="1:30" s="13" customFormat="1" ht="12.75">
      <c r="A34" s="31">
        <v>19</v>
      </c>
      <c r="B34" s="32" t="s">
        <v>62</v>
      </c>
      <c r="C34" s="32" t="s">
        <v>90</v>
      </c>
      <c r="D34" s="40"/>
      <c r="E34" s="32" t="s">
        <v>53</v>
      </c>
      <c r="F34" s="32"/>
      <c r="G34" s="32"/>
      <c r="H34" s="32"/>
      <c r="I34" s="32">
        <v>10</v>
      </c>
      <c r="J34" s="32" t="s">
        <v>50</v>
      </c>
      <c r="K34" s="34"/>
      <c r="L34" s="41">
        <v>0.005</v>
      </c>
      <c r="M34" s="35">
        <v>0.0005</v>
      </c>
      <c r="N34" s="56"/>
      <c r="O34" s="56"/>
      <c r="P34" s="56"/>
      <c r="Q34" s="36"/>
      <c r="R34" s="33"/>
      <c r="S34" s="57"/>
      <c r="T34" s="36" t="s">
        <v>65</v>
      </c>
      <c r="U34" s="57" t="s">
        <v>66</v>
      </c>
      <c r="V34" s="32" t="s">
        <v>67</v>
      </c>
      <c r="W34" s="36" t="s">
        <v>68</v>
      </c>
      <c r="X34" s="32"/>
      <c r="Y34" s="32"/>
      <c r="Z34" s="38"/>
      <c r="AA34" s="33"/>
      <c r="AB34" s="33"/>
      <c r="AC34" s="57"/>
      <c r="AD34" s="57"/>
    </row>
    <row r="35" spans="1:30" s="13" customFormat="1" ht="12.75">
      <c r="A35" s="31">
        <v>20</v>
      </c>
      <c r="B35" s="32" t="s">
        <v>62</v>
      </c>
      <c r="C35" s="32" t="s">
        <v>91</v>
      </c>
      <c r="D35" s="40"/>
      <c r="E35" s="32" t="s">
        <v>64</v>
      </c>
      <c r="F35" s="32"/>
      <c r="G35" s="32"/>
      <c r="H35" s="32"/>
      <c r="I35" s="32">
        <v>10</v>
      </c>
      <c r="J35" s="32" t="s">
        <v>50</v>
      </c>
      <c r="K35" s="34"/>
      <c r="L35" s="41">
        <v>0.005</v>
      </c>
      <c r="M35" s="35">
        <v>0.0005</v>
      </c>
      <c r="N35" s="56"/>
      <c r="O35" s="56"/>
      <c r="P35" s="56"/>
      <c r="Q35" s="36"/>
      <c r="R35" s="33"/>
      <c r="S35" s="57"/>
      <c r="T35" s="36" t="s">
        <v>65</v>
      </c>
      <c r="U35" s="57" t="s">
        <v>66</v>
      </c>
      <c r="V35" s="32" t="s">
        <v>67</v>
      </c>
      <c r="W35" s="36" t="s">
        <v>68</v>
      </c>
      <c r="X35" s="32"/>
      <c r="Y35" s="32"/>
      <c r="Z35" s="38"/>
      <c r="AA35" s="33"/>
      <c r="AB35" s="33"/>
      <c r="AC35" s="57"/>
      <c r="AD35" s="57"/>
    </row>
    <row r="36" spans="1:30" s="13" customFormat="1" ht="12.75">
      <c r="A36" s="31">
        <v>21</v>
      </c>
      <c r="B36" s="32" t="s">
        <v>62</v>
      </c>
      <c r="C36" s="32" t="s">
        <v>92</v>
      </c>
      <c r="D36" s="40"/>
      <c r="E36" s="32" t="s">
        <v>53</v>
      </c>
      <c r="F36" s="32"/>
      <c r="G36" s="32"/>
      <c r="H36" s="32"/>
      <c r="I36" s="32">
        <v>10</v>
      </c>
      <c r="J36" s="32" t="s">
        <v>50</v>
      </c>
      <c r="K36" s="34"/>
      <c r="L36" s="41">
        <v>0.005</v>
      </c>
      <c r="M36" s="35">
        <v>0.0005</v>
      </c>
      <c r="N36" s="56"/>
      <c r="O36" s="56"/>
      <c r="P36" s="56"/>
      <c r="Q36" s="36"/>
      <c r="R36" s="33"/>
      <c r="S36" s="57"/>
      <c r="T36" s="36" t="s">
        <v>65</v>
      </c>
      <c r="U36" s="57" t="s">
        <v>66</v>
      </c>
      <c r="V36" s="32" t="s">
        <v>67</v>
      </c>
      <c r="W36" s="36" t="s">
        <v>68</v>
      </c>
      <c r="X36" s="32"/>
      <c r="Y36" s="32"/>
      <c r="Z36" s="38"/>
      <c r="AA36" s="33"/>
      <c r="AB36" s="33"/>
      <c r="AC36" s="57"/>
      <c r="AD36" s="57"/>
    </row>
    <row r="37" spans="1:30" s="13" customFormat="1" ht="12.75">
      <c r="A37" s="31">
        <v>22</v>
      </c>
      <c r="B37" s="32" t="s">
        <v>62</v>
      </c>
      <c r="C37" s="32" t="s">
        <v>93</v>
      </c>
      <c r="D37" s="40"/>
      <c r="E37" s="32" t="s">
        <v>53</v>
      </c>
      <c r="F37" s="32"/>
      <c r="G37" s="32"/>
      <c r="H37" s="32"/>
      <c r="I37" s="32">
        <v>10</v>
      </c>
      <c r="J37" s="32" t="s">
        <v>50</v>
      </c>
      <c r="K37" s="34"/>
      <c r="L37" s="41">
        <v>0.005</v>
      </c>
      <c r="M37" s="35">
        <v>0.0005</v>
      </c>
      <c r="N37" s="56"/>
      <c r="O37" s="56"/>
      <c r="P37" s="56"/>
      <c r="Q37" s="36"/>
      <c r="R37" s="33"/>
      <c r="S37" s="57"/>
      <c r="T37" s="36" t="s">
        <v>65</v>
      </c>
      <c r="U37" s="57" t="s">
        <v>66</v>
      </c>
      <c r="V37" s="32" t="s">
        <v>67</v>
      </c>
      <c r="W37" s="36" t="s">
        <v>68</v>
      </c>
      <c r="X37" s="32"/>
      <c r="Y37" s="32"/>
      <c r="Z37" s="38"/>
      <c r="AA37" s="33"/>
      <c r="AB37" s="33"/>
      <c r="AC37" s="57"/>
      <c r="AD37" s="57"/>
    </row>
    <row r="38" spans="1:30" s="13" customFormat="1" ht="12.75">
      <c r="A38" s="31">
        <v>23</v>
      </c>
      <c r="B38" s="32" t="s">
        <v>62</v>
      </c>
      <c r="C38" s="32" t="s">
        <v>94</v>
      </c>
      <c r="D38" s="40"/>
      <c r="E38" s="32" t="s">
        <v>53</v>
      </c>
      <c r="F38" s="32"/>
      <c r="G38" s="32"/>
      <c r="H38" s="32"/>
      <c r="I38" s="32">
        <v>10</v>
      </c>
      <c r="J38" s="32" t="s">
        <v>50</v>
      </c>
      <c r="K38" s="34"/>
      <c r="L38" s="41">
        <v>0.005</v>
      </c>
      <c r="M38" s="35">
        <v>0.0005</v>
      </c>
      <c r="N38" s="56"/>
      <c r="O38" s="56"/>
      <c r="P38" s="56"/>
      <c r="Q38" s="36"/>
      <c r="R38" s="33"/>
      <c r="S38" s="57"/>
      <c r="T38" s="36" t="s">
        <v>65</v>
      </c>
      <c r="U38" s="57" t="s">
        <v>66</v>
      </c>
      <c r="V38" s="32" t="s">
        <v>67</v>
      </c>
      <c r="W38" s="36" t="s">
        <v>68</v>
      </c>
      <c r="X38" s="32"/>
      <c r="Y38" s="32"/>
      <c r="Z38" s="38"/>
      <c r="AA38" s="33"/>
      <c r="AB38" s="33"/>
      <c r="AC38" s="57"/>
      <c r="AD38" s="57"/>
    </row>
    <row r="39" spans="1:30" s="13" customFormat="1" ht="12.75">
      <c r="A39" s="31">
        <v>24</v>
      </c>
      <c r="B39" s="32" t="s">
        <v>62</v>
      </c>
      <c r="C39" s="32" t="s">
        <v>95</v>
      </c>
      <c r="D39" s="40"/>
      <c r="E39" s="32" t="s">
        <v>71</v>
      </c>
      <c r="F39" s="32"/>
      <c r="G39" s="32"/>
      <c r="H39" s="32"/>
      <c r="I39" s="32">
        <v>10</v>
      </c>
      <c r="J39" s="32" t="s">
        <v>50</v>
      </c>
      <c r="K39" s="34"/>
      <c r="L39" s="41">
        <v>0.005</v>
      </c>
      <c r="M39" s="35">
        <v>0.0005</v>
      </c>
      <c r="N39" s="56"/>
      <c r="O39" s="56"/>
      <c r="P39" s="56"/>
      <c r="Q39" s="36"/>
      <c r="R39" s="33"/>
      <c r="S39" s="57"/>
      <c r="T39" s="36" t="s">
        <v>65</v>
      </c>
      <c r="U39" s="57" t="s">
        <v>66</v>
      </c>
      <c r="V39" s="32" t="s">
        <v>67</v>
      </c>
      <c r="W39" s="36" t="s">
        <v>68</v>
      </c>
      <c r="X39" s="32"/>
      <c r="Y39" s="32"/>
      <c r="Z39" s="38"/>
      <c r="AA39" s="33"/>
      <c r="AB39" s="33"/>
      <c r="AC39" s="57"/>
      <c r="AD39" s="57"/>
    </row>
    <row r="40" spans="1:30" s="13" customFormat="1" ht="12.75">
      <c r="A40" s="31">
        <v>25</v>
      </c>
      <c r="B40" s="32" t="s">
        <v>62</v>
      </c>
      <c r="C40" s="32" t="s">
        <v>96</v>
      </c>
      <c r="D40" s="40"/>
      <c r="E40" s="32" t="s">
        <v>53</v>
      </c>
      <c r="F40" s="32"/>
      <c r="G40" s="32"/>
      <c r="H40" s="32"/>
      <c r="I40" s="32">
        <v>10</v>
      </c>
      <c r="J40" s="32" t="s">
        <v>50</v>
      </c>
      <c r="K40" s="34"/>
      <c r="L40" s="41">
        <v>0.005</v>
      </c>
      <c r="M40" s="35">
        <v>0.0005</v>
      </c>
      <c r="N40" s="56"/>
      <c r="O40" s="56"/>
      <c r="P40" s="56"/>
      <c r="Q40" s="36"/>
      <c r="R40" s="33"/>
      <c r="S40" s="57"/>
      <c r="T40" s="36" t="s">
        <v>65</v>
      </c>
      <c r="U40" s="57" t="s">
        <v>66</v>
      </c>
      <c r="V40" s="32" t="s">
        <v>67</v>
      </c>
      <c r="W40" s="36" t="s">
        <v>68</v>
      </c>
      <c r="X40" s="32"/>
      <c r="Y40" s="32"/>
      <c r="Z40" s="38"/>
      <c r="AA40" s="33"/>
      <c r="AB40" s="33"/>
      <c r="AC40" s="57"/>
      <c r="AD40" s="57"/>
    </row>
    <row r="41" spans="1:33" s="111" customFormat="1" ht="38.25">
      <c r="A41" s="31">
        <v>26</v>
      </c>
      <c r="B41" s="106" t="s">
        <v>97</v>
      </c>
      <c r="C41" s="107" t="s">
        <v>98</v>
      </c>
      <c r="D41" s="108" t="s">
        <v>99</v>
      </c>
      <c r="E41" s="107" t="s">
        <v>43</v>
      </c>
      <c r="F41" s="107" t="s">
        <v>100</v>
      </c>
      <c r="G41" s="107"/>
      <c r="H41" s="107" t="s">
        <v>101</v>
      </c>
      <c r="I41" s="107">
        <v>2</v>
      </c>
      <c r="J41" s="107" t="s">
        <v>41</v>
      </c>
      <c r="K41" s="107"/>
      <c r="L41" s="109">
        <f>M41*I41</f>
        <v>0.213</v>
      </c>
      <c r="M41" s="109">
        <v>0.1065</v>
      </c>
      <c r="N41" s="107"/>
      <c r="O41" s="107"/>
      <c r="P41" s="107"/>
      <c r="Q41" s="109"/>
      <c r="R41" s="110"/>
      <c r="S41" s="107"/>
      <c r="T41" s="106" t="s">
        <v>102</v>
      </c>
      <c r="U41" s="107" t="s">
        <v>103</v>
      </c>
      <c r="V41" s="107" t="s">
        <v>104</v>
      </c>
      <c r="W41" s="107" t="s">
        <v>105</v>
      </c>
      <c r="X41" s="107"/>
      <c r="Y41" s="106"/>
      <c r="Z41" s="106"/>
      <c r="AA41" s="107"/>
      <c r="AB41" s="106"/>
      <c r="AC41" s="107"/>
      <c r="AD41" s="107"/>
      <c r="AE41" s="107"/>
      <c r="AF41" s="107"/>
      <c r="AG41" s="107" t="s">
        <v>106</v>
      </c>
    </row>
    <row r="42" spans="1:33" s="120" customFormat="1" ht="12.75">
      <c r="A42" s="31">
        <v>27</v>
      </c>
      <c r="B42" s="107" t="s">
        <v>38</v>
      </c>
      <c r="C42" s="107" t="s">
        <v>107</v>
      </c>
      <c r="D42" s="112"/>
      <c r="E42" s="107" t="s">
        <v>45</v>
      </c>
      <c r="F42" s="107" t="s">
        <v>108</v>
      </c>
      <c r="G42" s="107"/>
      <c r="H42" s="107" t="s">
        <v>101</v>
      </c>
      <c r="I42" s="107">
        <v>1</v>
      </c>
      <c r="J42" s="107" t="s">
        <v>50</v>
      </c>
      <c r="K42" s="113"/>
      <c r="L42" s="114"/>
      <c r="M42" s="115">
        <v>0.032</v>
      </c>
      <c r="N42" s="116"/>
      <c r="O42" s="116"/>
      <c r="P42" s="116"/>
      <c r="Q42" s="107"/>
      <c r="R42" s="106"/>
      <c r="S42" s="117"/>
      <c r="T42" s="109" t="s">
        <v>109</v>
      </c>
      <c r="U42" s="107" t="s">
        <v>103</v>
      </c>
      <c r="V42" s="107" t="s">
        <v>110</v>
      </c>
      <c r="W42" s="109" t="s">
        <v>111</v>
      </c>
      <c r="X42" s="107"/>
      <c r="Y42" s="107"/>
      <c r="Z42" s="118"/>
      <c r="AA42" s="106"/>
      <c r="AB42" s="106"/>
      <c r="AC42" s="117"/>
      <c r="AD42" s="117"/>
      <c r="AE42" s="119"/>
      <c r="AF42" s="119"/>
      <c r="AG42" s="119">
        <v>2011</v>
      </c>
    </row>
    <row r="43" spans="1:33" s="120" customFormat="1" ht="12.75">
      <c r="A43" s="31">
        <v>28</v>
      </c>
      <c r="B43" s="94" t="s">
        <v>38</v>
      </c>
      <c r="C43" s="94" t="s">
        <v>107</v>
      </c>
      <c r="D43" s="40"/>
      <c r="E43" s="94" t="s">
        <v>45</v>
      </c>
      <c r="F43" s="94" t="s">
        <v>108</v>
      </c>
      <c r="G43" s="94">
        <v>1</v>
      </c>
      <c r="H43" s="94" t="s">
        <v>112</v>
      </c>
      <c r="I43" s="94">
        <v>304</v>
      </c>
      <c r="J43" s="94" t="s">
        <v>50</v>
      </c>
      <c r="K43" s="121">
        <v>12.17</v>
      </c>
      <c r="L43" s="122">
        <v>9.67</v>
      </c>
      <c r="M43" s="123">
        <f aca="true" t="shared" si="0" ref="M43:M59">L43/I43</f>
        <v>0.03180921052631579</v>
      </c>
      <c r="N43" s="124">
        <v>45</v>
      </c>
      <c r="O43" s="124">
        <v>38</v>
      </c>
      <c r="P43" s="124">
        <v>36</v>
      </c>
      <c r="Q43" s="94">
        <f aca="true" t="shared" si="1" ref="Q43:Q59">N43*O43*P43*0.000001</f>
        <v>0.06156</v>
      </c>
      <c r="R43" s="95" t="s">
        <v>113</v>
      </c>
      <c r="S43" s="96"/>
      <c r="T43" s="97" t="s">
        <v>109</v>
      </c>
      <c r="U43" s="96" t="s">
        <v>114</v>
      </c>
      <c r="V43" s="94" t="s">
        <v>110</v>
      </c>
      <c r="W43" s="97" t="s">
        <v>111</v>
      </c>
      <c r="X43" s="94"/>
      <c r="Y43" s="94"/>
      <c r="Z43" s="125"/>
      <c r="AA43" s="95"/>
      <c r="AB43" s="95"/>
      <c r="AC43" s="96"/>
      <c r="AD43" s="96"/>
      <c r="AE43" s="126"/>
      <c r="AF43" s="126"/>
      <c r="AG43" s="126">
        <v>2011</v>
      </c>
    </row>
    <row r="44" spans="1:33" s="120" customFormat="1" ht="12.75">
      <c r="A44" s="31">
        <v>29</v>
      </c>
      <c r="B44" s="94" t="s">
        <v>38</v>
      </c>
      <c r="C44" s="94" t="s">
        <v>107</v>
      </c>
      <c r="D44" s="40"/>
      <c r="E44" s="94" t="s">
        <v>45</v>
      </c>
      <c r="F44" s="94" t="s">
        <v>108</v>
      </c>
      <c r="G44" s="94">
        <v>2</v>
      </c>
      <c r="H44" s="94" t="s">
        <v>115</v>
      </c>
      <c r="I44" s="94">
        <v>304</v>
      </c>
      <c r="J44" s="94" t="s">
        <v>50</v>
      </c>
      <c r="K44" s="121">
        <v>12.17</v>
      </c>
      <c r="L44" s="122">
        <v>9.67</v>
      </c>
      <c r="M44" s="123">
        <f t="shared" si="0"/>
        <v>0.03180921052631579</v>
      </c>
      <c r="N44" s="124">
        <v>45</v>
      </c>
      <c r="O44" s="124">
        <v>38</v>
      </c>
      <c r="P44" s="124">
        <v>36</v>
      </c>
      <c r="Q44" s="94">
        <f t="shared" si="1"/>
        <v>0.06156</v>
      </c>
      <c r="R44" s="95" t="s">
        <v>113</v>
      </c>
      <c r="S44" s="96"/>
      <c r="T44" s="97" t="s">
        <v>109</v>
      </c>
      <c r="U44" s="96" t="s">
        <v>114</v>
      </c>
      <c r="V44" s="94" t="s">
        <v>110</v>
      </c>
      <c r="W44" s="97" t="s">
        <v>111</v>
      </c>
      <c r="X44" s="94"/>
      <c r="Y44" s="94"/>
      <c r="Z44" s="125"/>
      <c r="AA44" s="95"/>
      <c r="AB44" s="95"/>
      <c r="AC44" s="96"/>
      <c r="AD44" s="96"/>
      <c r="AE44" s="126"/>
      <c r="AF44" s="126"/>
      <c r="AG44" s="126">
        <v>2011</v>
      </c>
    </row>
    <row r="45" spans="1:33" s="120" customFormat="1" ht="12.75">
      <c r="A45" s="31">
        <v>30</v>
      </c>
      <c r="B45" s="94" t="s">
        <v>38</v>
      </c>
      <c r="C45" s="94" t="s">
        <v>107</v>
      </c>
      <c r="D45" s="40"/>
      <c r="E45" s="94" t="s">
        <v>45</v>
      </c>
      <c r="F45" s="94" t="s">
        <v>108</v>
      </c>
      <c r="G45" s="94">
        <v>3</v>
      </c>
      <c r="H45" s="94" t="s">
        <v>116</v>
      </c>
      <c r="I45" s="94">
        <v>304</v>
      </c>
      <c r="J45" s="94" t="s">
        <v>50</v>
      </c>
      <c r="K45" s="121">
        <v>12.17</v>
      </c>
      <c r="L45" s="122">
        <v>9.67</v>
      </c>
      <c r="M45" s="123">
        <f t="shared" si="0"/>
        <v>0.03180921052631579</v>
      </c>
      <c r="N45" s="124">
        <v>45</v>
      </c>
      <c r="O45" s="124">
        <v>38</v>
      </c>
      <c r="P45" s="124">
        <v>36</v>
      </c>
      <c r="Q45" s="94">
        <f t="shared" si="1"/>
        <v>0.06156</v>
      </c>
      <c r="R45" s="95" t="s">
        <v>113</v>
      </c>
      <c r="S45" s="96"/>
      <c r="T45" s="97" t="s">
        <v>109</v>
      </c>
      <c r="U45" s="96" t="s">
        <v>114</v>
      </c>
      <c r="V45" s="94" t="s">
        <v>110</v>
      </c>
      <c r="W45" s="97" t="s">
        <v>111</v>
      </c>
      <c r="X45" s="94"/>
      <c r="Y45" s="94"/>
      <c r="Z45" s="125"/>
      <c r="AA45" s="95"/>
      <c r="AB45" s="95"/>
      <c r="AC45" s="96"/>
      <c r="AD45" s="96"/>
      <c r="AE45" s="126"/>
      <c r="AF45" s="126"/>
      <c r="AG45" s="126">
        <v>2011</v>
      </c>
    </row>
    <row r="46" spans="1:33" s="120" customFormat="1" ht="12.75">
      <c r="A46" s="31">
        <v>31</v>
      </c>
      <c r="B46" s="94" t="s">
        <v>38</v>
      </c>
      <c r="C46" s="94" t="s">
        <v>107</v>
      </c>
      <c r="D46" s="40"/>
      <c r="E46" s="94" t="s">
        <v>45</v>
      </c>
      <c r="F46" s="94" t="s">
        <v>108</v>
      </c>
      <c r="G46" s="94">
        <v>4</v>
      </c>
      <c r="H46" s="94" t="s">
        <v>117</v>
      </c>
      <c r="I46" s="94">
        <v>304</v>
      </c>
      <c r="J46" s="94" t="s">
        <v>50</v>
      </c>
      <c r="K46" s="121">
        <v>12.17</v>
      </c>
      <c r="L46" s="122">
        <v>9.67</v>
      </c>
      <c r="M46" s="123">
        <f t="shared" si="0"/>
        <v>0.03180921052631579</v>
      </c>
      <c r="N46" s="124">
        <v>45</v>
      </c>
      <c r="O46" s="124">
        <v>38</v>
      </c>
      <c r="P46" s="124">
        <v>36</v>
      </c>
      <c r="Q46" s="94">
        <f t="shared" si="1"/>
        <v>0.06156</v>
      </c>
      <c r="R46" s="95" t="s">
        <v>113</v>
      </c>
      <c r="S46" s="96"/>
      <c r="T46" s="97" t="s">
        <v>109</v>
      </c>
      <c r="U46" s="96" t="s">
        <v>114</v>
      </c>
      <c r="V46" s="94" t="s">
        <v>110</v>
      </c>
      <c r="W46" s="97" t="s">
        <v>111</v>
      </c>
      <c r="X46" s="94"/>
      <c r="Y46" s="94"/>
      <c r="Z46" s="125"/>
      <c r="AA46" s="95"/>
      <c r="AB46" s="95"/>
      <c r="AC46" s="96"/>
      <c r="AD46" s="96"/>
      <c r="AE46" s="126"/>
      <c r="AF46" s="126"/>
      <c r="AG46" s="126">
        <v>2011</v>
      </c>
    </row>
    <row r="47" spans="1:33" s="120" customFormat="1" ht="12.75">
      <c r="A47" s="31">
        <v>32</v>
      </c>
      <c r="B47" s="94" t="s">
        <v>38</v>
      </c>
      <c r="C47" s="94" t="s">
        <v>107</v>
      </c>
      <c r="D47" s="40"/>
      <c r="E47" s="94" t="s">
        <v>45</v>
      </c>
      <c r="F47" s="94" t="s">
        <v>108</v>
      </c>
      <c r="G47" s="94">
        <v>5</v>
      </c>
      <c r="H47" s="94" t="s">
        <v>118</v>
      </c>
      <c r="I47" s="94">
        <v>304</v>
      </c>
      <c r="J47" s="94" t="s">
        <v>50</v>
      </c>
      <c r="K47" s="121">
        <v>12.17</v>
      </c>
      <c r="L47" s="122">
        <v>9.67</v>
      </c>
      <c r="M47" s="123">
        <f t="shared" si="0"/>
        <v>0.03180921052631579</v>
      </c>
      <c r="N47" s="124">
        <v>45</v>
      </c>
      <c r="O47" s="124">
        <v>38</v>
      </c>
      <c r="P47" s="124">
        <v>36</v>
      </c>
      <c r="Q47" s="94">
        <f t="shared" si="1"/>
        <v>0.06156</v>
      </c>
      <c r="R47" s="95" t="s">
        <v>113</v>
      </c>
      <c r="S47" s="96"/>
      <c r="T47" s="97" t="s">
        <v>109</v>
      </c>
      <c r="U47" s="96" t="s">
        <v>114</v>
      </c>
      <c r="V47" s="94" t="s">
        <v>110</v>
      </c>
      <c r="W47" s="97" t="s">
        <v>111</v>
      </c>
      <c r="X47" s="94"/>
      <c r="Y47" s="94"/>
      <c r="Z47" s="125"/>
      <c r="AA47" s="95"/>
      <c r="AB47" s="95"/>
      <c r="AC47" s="96"/>
      <c r="AD47" s="96"/>
      <c r="AE47" s="126"/>
      <c r="AF47" s="126"/>
      <c r="AG47" s="126">
        <v>2011</v>
      </c>
    </row>
    <row r="48" spans="1:33" s="120" customFormat="1" ht="12.75">
      <c r="A48" s="31">
        <v>33</v>
      </c>
      <c r="B48" s="94" t="s">
        <v>38</v>
      </c>
      <c r="C48" s="94" t="s">
        <v>107</v>
      </c>
      <c r="D48" s="40"/>
      <c r="E48" s="94" t="s">
        <v>45</v>
      </c>
      <c r="F48" s="94" t="s">
        <v>108</v>
      </c>
      <c r="G48" s="94">
        <v>6</v>
      </c>
      <c r="H48" s="94" t="s">
        <v>119</v>
      </c>
      <c r="I48" s="94">
        <v>304</v>
      </c>
      <c r="J48" s="94" t="s">
        <v>50</v>
      </c>
      <c r="K48" s="121">
        <v>12.17</v>
      </c>
      <c r="L48" s="122">
        <v>9.67</v>
      </c>
      <c r="M48" s="123">
        <f t="shared" si="0"/>
        <v>0.03180921052631579</v>
      </c>
      <c r="N48" s="124">
        <v>45</v>
      </c>
      <c r="O48" s="124">
        <v>38</v>
      </c>
      <c r="P48" s="124">
        <v>36</v>
      </c>
      <c r="Q48" s="94">
        <f t="shared" si="1"/>
        <v>0.06156</v>
      </c>
      <c r="R48" s="95" t="s">
        <v>113</v>
      </c>
      <c r="S48" s="96"/>
      <c r="T48" s="97" t="s">
        <v>109</v>
      </c>
      <c r="U48" s="96" t="s">
        <v>114</v>
      </c>
      <c r="V48" s="94" t="s">
        <v>110</v>
      </c>
      <c r="W48" s="97" t="s">
        <v>111</v>
      </c>
      <c r="X48" s="94"/>
      <c r="Y48" s="94"/>
      <c r="Z48" s="125"/>
      <c r="AA48" s="95"/>
      <c r="AB48" s="95"/>
      <c r="AC48" s="96"/>
      <c r="AD48" s="96"/>
      <c r="AE48" s="126"/>
      <c r="AF48" s="126"/>
      <c r="AG48" s="126">
        <v>2011</v>
      </c>
    </row>
    <row r="49" spans="1:33" s="120" customFormat="1" ht="12.75">
      <c r="A49" s="31">
        <v>34</v>
      </c>
      <c r="B49" s="94" t="s">
        <v>38</v>
      </c>
      <c r="C49" s="94" t="s">
        <v>107</v>
      </c>
      <c r="D49" s="40"/>
      <c r="E49" s="94" t="s">
        <v>45</v>
      </c>
      <c r="F49" s="94" t="s">
        <v>108</v>
      </c>
      <c r="G49" s="94">
        <v>7</v>
      </c>
      <c r="H49" s="94" t="s">
        <v>120</v>
      </c>
      <c r="I49" s="94">
        <v>304</v>
      </c>
      <c r="J49" s="94" t="s">
        <v>50</v>
      </c>
      <c r="K49" s="121">
        <v>12.17</v>
      </c>
      <c r="L49" s="122">
        <v>9.67</v>
      </c>
      <c r="M49" s="123">
        <f t="shared" si="0"/>
        <v>0.03180921052631579</v>
      </c>
      <c r="N49" s="124">
        <v>45</v>
      </c>
      <c r="O49" s="124">
        <v>38</v>
      </c>
      <c r="P49" s="124">
        <v>36</v>
      </c>
      <c r="Q49" s="94">
        <f t="shared" si="1"/>
        <v>0.06156</v>
      </c>
      <c r="R49" s="95" t="s">
        <v>113</v>
      </c>
      <c r="S49" s="96"/>
      <c r="T49" s="97" t="s">
        <v>109</v>
      </c>
      <c r="U49" s="96" t="s">
        <v>114</v>
      </c>
      <c r="V49" s="94" t="s">
        <v>110</v>
      </c>
      <c r="W49" s="97" t="s">
        <v>111</v>
      </c>
      <c r="X49" s="94"/>
      <c r="Y49" s="94"/>
      <c r="Z49" s="125"/>
      <c r="AA49" s="95"/>
      <c r="AB49" s="95"/>
      <c r="AC49" s="96"/>
      <c r="AD49" s="96"/>
      <c r="AE49" s="126"/>
      <c r="AF49" s="126"/>
      <c r="AG49" s="126">
        <v>2011</v>
      </c>
    </row>
    <row r="50" spans="1:33" s="120" customFormat="1" ht="12.75">
      <c r="A50" s="31">
        <v>35</v>
      </c>
      <c r="B50" s="94" t="s">
        <v>38</v>
      </c>
      <c r="C50" s="94" t="s">
        <v>107</v>
      </c>
      <c r="D50" s="40"/>
      <c r="E50" s="94" t="s">
        <v>45</v>
      </c>
      <c r="F50" s="94" t="s">
        <v>108</v>
      </c>
      <c r="G50" s="94">
        <v>8</v>
      </c>
      <c r="H50" s="94" t="s">
        <v>121</v>
      </c>
      <c r="I50" s="94">
        <v>304</v>
      </c>
      <c r="J50" s="94" t="s">
        <v>50</v>
      </c>
      <c r="K50" s="121">
        <v>12.17</v>
      </c>
      <c r="L50" s="122">
        <v>9.67</v>
      </c>
      <c r="M50" s="123">
        <f t="shared" si="0"/>
        <v>0.03180921052631579</v>
      </c>
      <c r="N50" s="124">
        <v>45</v>
      </c>
      <c r="O50" s="124">
        <v>38</v>
      </c>
      <c r="P50" s="124">
        <v>36</v>
      </c>
      <c r="Q50" s="94">
        <f t="shared" si="1"/>
        <v>0.06156</v>
      </c>
      <c r="R50" s="95" t="s">
        <v>113</v>
      </c>
      <c r="S50" s="96"/>
      <c r="T50" s="97" t="s">
        <v>109</v>
      </c>
      <c r="U50" s="96" t="s">
        <v>114</v>
      </c>
      <c r="V50" s="94" t="s">
        <v>110</v>
      </c>
      <c r="W50" s="97" t="s">
        <v>111</v>
      </c>
      <c r="X50" s="94"/>
      <c r="Y50" s="94"/>
      <c r="Z50" s="125"/>
      <c r="AA50" s="95"/>
      <c r="AB50" s="95"/>
      <c r="AC50" s="96"/>
      <c r="AD50" s="96"/>
      <c r="AE50" s="126"/>
      <c r="AF50" s="126"/>
      <c r="AG50" s="126">
        <v>2011</v>
      </c>
    </row>
    <row r="51" spans="1:33" s="120" customFormat="1" ht="12.75">
      <c r="A51" s="31">
        <v>36</v>
      </c>
      <c r="B51" s="94" t="s">
        <v>38</v>
      </c>
      <c r="C51" s="94" t="s">
        <v>107</v>
      </c>
      <c r="D51" s="40"/>
      <c r="E51" s="94" t="s">
        <v>45</v>
      </c>
      <c r="F51" s="94" t="s">
        <v>108</v>
      </c>
      <c r="G51" s="94">
        <v>9</v>
      </c>
      <c r="H51" s="94" t="s">
        <v>122</v>
      </c>
      <c r="I51" s="94">
        <v>304</v>
      </c>
      <c r="J51" s="94" t="s">
        <v>50</v>
      </c>
      <c r="K51" s="121">
        <v>12.17</v>
      </c>
      <c r="L51" s="122">
        <v>9.67</v>
      </c>
      <c r="M51" s="123">
        <f t="shared" si="0"/>
        <v>0.03180921052631579</v>
      </c>
      <c r="N51" s="124">
        <v>45</v>
      </c>
      <c r="O51" s="124">
        <v>38</v>
      </c>
      <c r="P51" s="124">
        <v>36</v>
      </c>
      <c r="Q51" s="94">
        <f t="shared" si="1"/>
        <v>0.06156</v>
      </c>
      <c r="R51" s="95" t="s">
        <v>113</v>
      </c>
      <c r="S51" s="96"/>
      <c r="T51" s="97" t="s">
        <v>109</v>
      </c>
      <c r="U51" s="96" t="s">
        <v>114</v>
      </c>
      <c r="V51" s="94" t="s">
        <v>110</v>
      </c>
      <c r="W51" s="97" t="s">
        <v>111</v>
      </c>
      <c r="X51" s="94"/>
      <c r="Y51" s="94"/>
      <c r="Z51" s="125"/>
      <c r="AA51" s="95"/>
      <c r="AB51" s="95"/>
      <c r="AC51" s="96"/>
      <c r="AD51" s="96"/>
      <c r="AE51" s="126"/>
      <c r="AF51" s="126"/>
      <c r="AG51" s="126">
        <v>2011</v>
      </c>
    </row>
    <row r="52" spans="1:33" s="120" customFormat="1" ht="12.75">
      <c r="A52" s="31">
        <v>37</v>
      </c>
      <c r="B52" s="94" t="s">
        <v>38</v>
      </c>
      <c r="C52" s="94" t="s">
        <v>107</v>
      </c>
      <c r="D52" s="40"/>
      <c r="E52" s="94" t="s">
        <v>45</v>
      </c>
      <c r="F52" s="94" t="s">
        <v>108</v>
      </c>
      <c r="G52" s="94">
        <v>10</v>
      </c>
      <c r="H52" s="94" t="s">
        <v>123</v>
      </c>
      <c r="I52" s="94">
        <v>304</v>
      </c>
      <c r="J52" s="94" t="s">
        <v>50</v>
      </c>
      <c r="K52" s="121">
        <v>12.17</v>
      </c>
      <c r="L52" s="122">
        <v>9.67</v>
      </c>
      <c r="M52" s="123">
        <f t="shared" si="0"/>
        <v>0.03180921052631579</v>
      </c>
      <c r="N52" s="124">
        <v>45</v>
      </c>
      <c r="O52" s="124">
        <v>38</v>
      </c>
      <c r="P52" s="124">
        <v>36</v>
      </c>
      <c r="Q52" s="94">
        <f t="shared" si="1"/>
        <v>0.06156</v>
      </c>
      <c r="R52" s="95" t="s">
        <v>113</v>
      </c>
      <c r="S52" s="96"/>
      <c r="T52" s="97" t="s">
        <v>109</v>
      </c>
      <c r="U52" s="96" t="s">
        <v>114</v>
      </c>
      <c r="V52" s="94" t="s">
        <v>110</v>
      </c>
      <c r="W52" s="97" t="s">
        <v>111</v>
      </c>
      <c r="X52" s="94"/>
      <c r="Y52" s="94"/>
      <c r="Z52" s="125"/>
      <c r="AA52" s="95"/>
      <c r="AB52" s="95"/>
      <c r="AC52" s="96"/>
      <c r="AD52" s="96"/>
      <c r="AE52" s="126"/>
      <c r="AF52" s="126"/>
      <c r="AG52" s="126">
        <v>2011</v>
      </c>
    </row>
    <row r="53" spans="1:33" s="120" customFormat="1" ht="12.75">
      <c r="A53" s="31">
        <v>38</v>
      </c>
      <c r="B53" s="94" t="s">
        <v>38</v>
      </c>
      <c r="C53" s="94" t="s">
        <v>107</v>
      </c>
      <c r="D53" s="40"/>
      <c r="E53" s="94" t="s">
        <v>45</v>
      </c>
      <c r="F53" s="94" t="s">
        <v>108</v>
      </c>
      <c r="G53" s="94">
        <v>11</v>
      </c>
      <c r="H53" s="94" t="s">
        <v>124</v>
      </c>
      <c r="I53" s="94">
        <v>304</v>
      </c>
      <c r="J53" s="94" t="s">
        <v>50</v>
      </c>
      <c r="K53" s="121">
        <v>12.17</v>
      </c>
      <c r="L53" s="122">
        <v>9.67</v>
      </c>
      <c r="M53" s="123">
        <f t="shared" si="0"/>
        <v>0.03180921052631579</v>
      </c>
      <c r="N53" s="124">
        <v>45</v>
      </c>
      <c r="O53" s="124">
        <v>38</v>
      </c>
      <c r="P53" s="124">
        <v>36</v>
      </c>
      <c r="Q53" s="94">
        <f t="shared" si="1"/>
        <v>0.06156</v>
      </c>
      <c r="R53" s="95" t="s">
        <v>113</v>
      </c>
      <c r="S53" s="96"/>
      <c r="T53" s="97" t="s">
        <v>109</v>
      </c>
      <c r="U53" s="96" t="s">
        <v>114</v>
      </c>
      <c r="V53" s="94" t="s">
        <v>110</v>
      </c>
      <c r="W53" s="97" t="s">
        <v>111</v>
      </c>
      <c r="X53" s="94"/>
      <c r="Y53" s="94"/>
      <c r="Z53" s="125"/>
      <c r="AA53" s="95"/>
      <c r="AB53" s="95"/>
      <c r="AC53" s="96"/>
      <c r="AD53" s="96"/>
      <c r="AE53" s="126"/>
      <c r="AF53" s="126"/>
      <c r="AG53" s="126">
        <v>2011</v>
      </c>
    </row>
    <row r="54" spans="1:33" s="120" customFormat="1" ht="12.75">
      <c r="A54" s="31">
        <v>39</v>
      </c>
      <c r="B54" s="94" t="s">
        <v>38</v>
      </c>
      <c r="C54" s="94" t="s">
        <v>107</v>
      </c>
      <c r="D54" s="40"/>
      <c r="E54" s="94" t="s">
        <v>45</v>
      </c>
      <c r="F54" s="94" t="s">
        <v>108</v>
      </c>
      <c r="G54" s="94">
        <v>12</v>
      </c>
      <c r="H54" s="94" t="s">
        <v>125</v>
      </c>
      <c r="I54" s="94">
        <v>304</v>
      </c>
      <c r="J54" s="94" t="s">
        <v>50</v>
      </c>
      <c r="K54" s="121">
        <v>12.17</v>
      </c>
      <c r="L54" s="122">
        <v>9.67</v>
      </c>
      <c r="M54" s="123">
        <f t="shared" si="0"/>
        <v>0.03180921052631579</v>
      </c>
      <c r="N54" s="124">
        <v>45</v>
      </c>
      <c r="O54" s="124">
        <v>38</v>
      </c>
      <c r="P54" s="124">
        <v>36</v>
      </c>
      <c r="Q54" s="94">
        <f t="shared" si="1"/>
        <v>0.06156</v>
      </c>
      <c r="R54" s="95" t="s">
        <v>113</v>
      </c>
      <c r="S54" s="96"/>
      <c r="T54" s="97" t="s">
        <v>109</v>
      </c>
      <c r="U54" s="96" t="s">
        <v>114</v>
      </c>
      <c r="V54" s="94" t="s">
        <v>110</v>
      </c>
      <c r="W54" s="97" t="s">
        <v>111</v>
      </c>
      <c r="X54" s="94"/>
      <c r="Y54" s="94"/>
      <c r="Z54" s="125"/>
      <c r="AA54" s="95"/>
      <c r="AB54" s="95"/>
      <c r="AC54" s="96"/>
      <c r="AD54" s="96"/>
      <c r="AE54" s="126"/>
      <c r="AF54" s="126"/>
      <c r="AG54" s="126">
        <v>2011</v>
      </c>
    </row>
    <row r="55" spans="1:33" s="120" customFormat="1" ht="12.75">
      <c r="A55" s="31">
        <v>40</v>
      </c>
      <c r="B55" s="94" t="s">
        <v>38</v>
      </c>
      <c r="C55" s="94" t="s">
        <v>107</v>
      </c>
      <c r="D55" s="40"/>
      <c r="E55" s="94" t="s">
        <v>45</v>
      </c>
      <c r="F55" s="94" t="s">
        <v>108</v>
      </c>
      <c r="G55" s="94">
        <v>13</v>
      </c>
      <c r="H55" s="94" t="s">
        <v>126</v>
      </c>
      <c r="I55" s="94">
        <v>304</v>
      </c>
      <c r="J55" s="94" t="s">
        <v>50</v>
      </c>
      <c r="K55" s="121">
        <v>12.17</v>
      </c>
      <c r="L55" s="122">
        <v>9.67</v>
      </c>
      <c r="M55" s="123">
        <f t="shared" si="0"/>
        <v>0.03180921052631579</v>
      </c>
      <c r="N55" s="124">
        <v>45</v>
      </c>
      <c r="O55" s="124">
        <v>38</v>
      </c>
      <c r="P55" s="124">
        <v>36</v>
      </c>
      <c r="Q55" s="94">
        <f t="shared" si="1"/>
        <v>0.06156</v>
      </c>
      <c r="R55" s="95" t="s">
        <v>113</v>
      </c>
      <c r="S55" s="96"/>
      <c r="T55" s="97" t="s">
        <v>109</v>
      </c>
      <c r="U55" s="96" t="s">
        <v>114</v>
      </c>
      <c r="V55" s="94" t="s">
        <v>110</v>
      </c>
      <c r="W55" s="97" t="s">
        <v>111</v>
      </c>
      <c r="X55" s="94"/>
      <c r="Y55" s="94"/>
      <c r="Z55" s="125"/>
      <c r="AA55" s="95"/>
      <c r="AB55" s="95"/>
      <c r="AC55" s="96"/>
      <c r="AD55" s="96"/>
      <c r="AE55" s="126"/>
      <c r="AF55" s="126"/>
      <c r="AG55" s="126">
        <v>2011</v>
      </c>
    </row>
    <row r="56" spans="1:33" s="120" customFormat="1" ht="12.75">
      <c r="A56" s="31">
        <v>41</v>
      </c>
      <c r="B56" s="94" t="s">
        <v>38</v>
      </c>
      <c r="C56" s="94" t="s">
        <v>107</v>
      </c>
      <c r="D56" s="40"/>
      <c r="E56" s="94" t="s">
        <v>45</v>
      </c>
      <c r="F56" s="94" t="s">
        <v>108</v>
      </c>
      <c r="G56" s="94">
        <v>14</v>
      </c>
      <c r="H56" s="94" t="s">
        <v>127</v>
      </c>
      <c r="I56" s="94">
        <v>304</v>
      </c>
      <c r="J56" s="94" t="s">
        <v>50</v>
      </c>
      <c r="K56" s="121">
        <v>12.17</v>
      </c>
      <c r="L56" s="122">
        <v>9.67</v>
      </c>
      <c r="M56" s="123">
        <f t="shared" si="0"/>
        <v>0.03180921052631579</v>
      </c>
      <c r="N56" s="124">
        <v>45</v>
      </c>
      <c r="O56" s="124">
        <v>38</v>
      </c>
      <c r="P56" s="124">
        <v>36</v>
      </c>
      <c r="Q56" s="94">
        <f t="shared" si="1"/>
        <v>0.06156</v>
      </c>
      <c r="R56" s="95" t="s">
        <v>113</v>
      </c>
      <c r="S56" s="96"/>
      <c r="T56" s="97" t="s">
        <v>109</v>
      </c>
      <c r="U56" s="96" t="s">
        <v>114</v>
      </c>
      <c r="V56" s="94" t="s">
        <v>110</v>
      </c>
      <c r="W56" s="97" t="s">
        <v>111</v>
      </c>
      <c r="X56" s="94"/>
      <c r="Y56" s="94"/>
      <c r="Z56" s="125"/>
      <c r="AA56" s="95"/>
      <c r="AB56" s="95"/>
      <c r="AC56" s="96"/>
      <c r="AD56" s="96"/>
      <c r="AE56" s="126"/>
      <c r="AF56" s="126"/>
      <c r="AG56" s="126">
        <v>2011</v>
      </c>
    </row>
    <row r="57" spans="1:33" s="120" customFormat="1" ht="12.75">
      <c r="A57" s="31">
        <v>42</v>
      </c>
      <c r="B57" s="94" t="s">
        <v>38</v>
      </c>
      <c r="C57" s="94" t="s">
        <v>107</v>
      </c>
      <c r="D57" s="40"/>
      <c r="E57" s="94" t="s">
        <v>45</v>
      </c>
      <c r="F57" s="94" t="s">
        <v>108</v>
      </c>
      <c r="G57" s="94">
        <v>15</v>
      </c>
      <c r="H57" s="94" t="s">
        <v>128</v>
      </c>
      <c r="I57" s="94">
        <v>304</v>
      </c>
      <c r="J57" s="94" t="s">
        <v>50</v>
      </c>
      <c r="K57" s="121">
        <v>12.17</v>
      </c>
      <c r="L57" s="122">
        <v>9.67</v>
      </c>
      <c r="M57" s="123">
        <f t="shared" si="0"/>
        <v>0.03180921052631579</v>
      </c>
      <c r="N57" s="124">
        <v>45</v>
      </c>
      <c r="O57" s="124">
        <v>38</v>
      </c>
      <c r="P57" s="124">
        <v>36</v>
      </c>
      <c r="Q57" s="94">
        <f t="shared" si="1"/>
        <v>0.06156</v>
      </c>
      <c r="R57" s="95" t="s">
        <v>113</v>
      </c>
      <c r="S57" s="96"/>
      <c r="T57" s="97" t="s">
        <v>109</v>
      </c>
      <c r="U57" s="96" t="s">
        <v>114</v>
      </c>
      <c r="V57" s="94" t="s">
        <v>110</v>
      </c>
      <c r="W57" s="97" t="s">
        <v>111</v>
      </c>
      <c r="X57" s="94"/>
      <c r="Y57" s="94"/>
      <c r="Z57" s="125"/>
      <c r="AA57" s="95"/>
      <c r="AB57" s="95"/>
      <c r="AC57" s="96"/>
      <c r="AD57" s="96"/>
      <c r="AE57" s="126"/>
      <c r="AF57" s="126"/>
      <c r="AG57" s="126">
        <v>2011</v>
      </c>
    </row>
    <row r="58" spans="1:33" s="120" customFormat="1" ht="12.75">
      <c r="A58" s="31">
        <v>43</v>
      </c>
      <c r="B58" s="94" t="s">
        <v>38</v>
      </c>
      <c r="C58" s="94" t="s">
        <v>107</v>
      </c>
      <c r="D58" s="40"/>
      <c r="E58" s="94" t="s">
        <v>45</v>
      </c>
      <c r="F58" s="94" t="s">
        <v>108</v>
      </c>
      <c r="G58" s="94">
        <v>16</v>
      </c>
      <c r="H58" s="94" t="s">
        <v>129</v>
      </c>
      <c r="I58" s="94">
        <v>304</v>
      </c>
      <c r="J58" s="94" t="s">
        <v>50</v>
      </c>
      <c r="K58" s="121">
        <v>12.17</v>
      </c>
      <c r="L58" s="122">
        <v>9.67</v>
      </c>
      <c r="M58" s="123">
        <f t="shared" si="0"/>
        <v>0.03180921052631579</v>
      </c>
      <c r="N58" s="124">
        <v>45</v>
      </c>
      <c r="O58" s="124">
        <v>38</v>
      </c>
      <c r="P58" s="124">
        <v>36</v>
      </c>
      <c r="Q58" s="94">
        <f t="shared" si="1"/>
        <v>0.06156</v>
      </c>
      <c r="R58" s="95" t="s">
        <v>113</v>
      </c>
      <c r="S58" s="96"/>
      <c r="T58" s="97" t="s">
        <v>109</v>
      </c>
      <c r="U58" s="96" t="s">
        <v>114</v>
      </c>
      <c r="V58" s="94" t="s">
        <v>110</v>
      </c>
      <c r="W58" s="97" t="s">
        <v>111</v>
      </c>
      <c r="X58" s="94"/>
      <c r="Y58" s="94"/>
      <c r="Z58" s="125"/>
      <c r="AA58" s="95"/>
      <c r="AB58" s="95"/>
      <c r="AC58" s="96"/>
      <c r="AD58" s="96"/>
      <c r="AE58" s="126"/>
      <c r="AF58" s="126"/>
      <c r="AG58" s="126">
        <v>2011</v>
      </c>
    </row>
    <row r="59" spans="1:33" s="120" customFormat="1" ht="12.75">
      <c r="A59" s="31">
        <v>44</v>
      </c>
      <c r="B59" s="107" t="s">
        <v>38</v>
      </c>
      <c r="C59" s="107" t="s">
        <v>107</v>
      </c>
      <c r="D59" s="112" t="s">
        <v>130</v>
      </c>
      <c r="E59" s="107" t="s">
        <v>45</v>
      </c>
      <c r="F59" s="107" t="s">
        <v>108</v>
      </c>
      <c r="G59" s="107">
        <v>17</v>
      </c>
      <c r="H59" s="107" t="s">
        <v>131</v>
      </c>
      <c r="I59" s="107">
        <v>4</v>
      </c>
      <c r="J59" s="107" t="s">
        <v>50</v>
      </c>
      <c r="K59" s="113">
        <v>4.76</v>
      </c>
      <c r="L59" s="114">
        <f>M58*I59</f>
        <v>0.12723684210526315</v>
      </c>
      <c r="M59" s="115">
        <f t="shared" si="0"/>
        <v>0.03180921052631579</v>
      </c>
      <c r="N59" s="116">
        <v>47</v>
      </c>
      <c r="O59" s="116">
        <v>28</v>
      </c>
      <c r="P59" s="116">
        <v>27</v>
      </c>
      <c r="Q59" s="107">
        <f t="shared" si="1"/>
        <v>0.035532</v>
      </c>
      <c r="R59" s="106" t="s">
        <v>113</v>
      </c>
      <c r="S59" s="117"/>
      <c r="T59" s="109" t="s">
        <v>109</v>
      </c>
      <c r="U59" s="117" t="s">
        <v>114</v>
      </c>
      <c r="V59" s="107" t="s">
        <v>110</v>
      </c>
      <c r="W59" s="109" t="s">
        <v>111</v>
      </c>
      <c r="X59" s="107"/>
      <c r="Y59" s="107"/>
      <c r="Z59" s="118"/>
      <c r="AA59" s="106"/>
      <c r="AB59" s="106"/>
      <c r="AC59" s="117"/>
      <c r="AD59" s="117"/>
      <c r="AE59" s="119"/>
      <c r="AF59" s="119"/>
      <c r="AG59" s="119">
        <v>2011</v>
      </c>
    </row>
    <row r="60" spans="1:30" s="98" customFormat="1" ht="25.5">
      <c r="A60" s="31">
        <v>43</v>
      </c>
      <c r="B60" s="95" t="s">
        <v>132</v>
      </c>
      <c r="C60" s="95" t="s">
        <v>133</v>
      </c>
      <c r="D60" s="95" t="s">
        <v>134</v>
      </c>
      <c r="E60" s="95" t="s">
        <v>43</v>
      </c>
      <c r="F60" s="94">
        <v>0</v>
      </c>
      <c r="G60" s="266">
        <v>18</v>
      </c>
      <c r="H60" s="266"/>
      <c r="I60" s="95">
        <v>4</v>
      </c>
      <c r="J60" s="94" t="s">
        <v>41</v>
      </c>
      <c r="K60" s="276"/>
      <c r="L60" s="96">
        <f aca="true" t="shared" si="2" ref="L60:L67">M60*I60</f>
        <v>0.14</v>
      </c>
      <c r="M60" s="96">
        <v>0.035</v>
      </c>
      <c r="N60" s="96"/>
      <c r="O60" s="96"/>
      <c r="P60" s="96"/>
      <c r="Q60" s="279"/>
      <c r="R60" s="95"/>
      <c r="S60" s="94"/>
      <c r="T60" s="36" t="s">
        <v>135</v>
      </c>
      <c r="U60" s="57" t="s">
        <v>66</v>
      </c>
      <c r="V60" s="94" t="s">
        <v>110</v>
      </c>
      <c r="W60" s="94" t="s">
        <v>105</v>
      </c>
      <c r="X60" s="94"/>
      <c r="Y60" s="94"/>
      <c r="Z60" s="94"/>
      <c r="AA60" s="94"/>
      <c r="AB60" s="94"/>
      <c r="AC60" s="94"/>
      <c r="AD60" s="94"/>
    </row>
    <row r="61" spans="1:30" s="98" customFormat="1" ht="25.5">
      <c r="A61" s="31">
        <v>44</v>
      </c>
      <c r="B61" s="1" t="s">
        <v>132</v>
      </c>
      <c r="C61" s="95" t="s">
        <v>133</v>
      </c>
      <c r="D61" s="95" t="s">
        <v>136</v>
      </c>
      <c r="E61" s="95" t="s">
        <v>43</v>
      </c>
      <c r="F61" s="94" t="s">
        <v>137</v>
      </c>
      <c r="G61" s="267"/>
      <c r="H61" s="267"/>
      <c r="I61" s="95">
        <v>5</v>
      </c>
      <c r="J61" s="94" t="s">
        <v>41</v>
      </c>
      <c r="K61" s="277"/>
      <c r="L61" s="96">
        <f t="shared" si="2"/>
        <v>0.22499999999999998</v>
      </c>
      <c r="M61" s="96">
        <v>0.045</v>
      </c>
      <c r="N61" s="96"/>
      <c r="O61" s="96"/>
      <c r="P61" s="96"/>
      <c r="Q61" s="279"/>
      <c r="R61" s="95"/>
      <c r="S61" s="94"/>
      <c r="T61" s="36" t="s">
        <v>135</v>
      </c>
      <c r="U61" s="57" t="s">
        <v>66</v>
      </c>
      <c r="V61" s="94" t="s">
        <v>110</v>
      </c>
      <c r="W61" s="94" t="s">
        <v>105</v>
      </c>
      <c r="X61" s="94"/>
      <c r="Y61" s="94"/>
      <c r="Z61" s="94"/>
      <c r="AA61" s="94"/>
      <c r="AB61" s="94"/>
      <c r="AC61" s="94"/>
      <c r="AD61" s="94"/>
    </row>
    <row r="62" spans="1:30" s="98" customFormat="1" ht="25.5">
      <c r="A62" s="31">
        <v>45</v>
      </c>
      <c r="B62" s="1" t="s">
        <v>132</v>
      </c>
      <c r="C62" s="95" t="s">
        <v>133</v>
      </c>
      <c r="D62" s="95" t="s">
        <v>138</v>
      </c>
      <c r="E62" s="95" t="s">
        <v>43</v>
      </c>
      <c r="F62" s="94" t="s">
        <v>137</v>
      </c>
      <c r="G62" s="267"/>
      <c r="H62" s="267"/>
      <c r="I62" s="95">
        <v>7</v>
      </c>
      <c r="J62" s="94" t="s">
        <v>41</v>
      </c>
      <c r="K62" s="277"/>
      <c r="L62" s="96">
        <f t="shared" si="2"/>
        <v>0.455</v>
      </c>
      <c r="M62" s="96">
        <v>0.065</v>
      </c>
      <c r="N62" s="96"/>
      <c r="O62" s="96"/>
      <c r="P62" s="96"/>
      <c r="Q62" s="97"/>
      <c r="R62" s="95"/>
      <c r="S62" s="94"/>
      <c r="T62" s="36" t="s">
        <v>135</v>
      </c>
      <c r="U62" s="57" t="s">
        <v>66</v>
      </c>
      <c r="V62" s="94" t="s">
        <v>110</v>
      </c>
      <c r="W62" s="94" t="s">
        <v>105</v>
      </c>
      <c r="X62" s="94"/>
      <c r="Y62" s="94"/>
      <c r="Z62" s="94"/>
      <c r="AA62" s="94"/>
      <c r="AB62" s="94"/>
      <c r="AC62" s="94"/>
      <c r="AD62" s="94"/>
    </row>
    <row r="63" spans="1:30" s="98" customFormat="1" ht="25.5">
      <c r="A63" s="31">
        <v>46</v>
      </c>
      <c r="B63" s="1" t="s">
        <v>132</v>
      </c>
      <c r="C63" s="95" t="s">
        <v>139</v>
      </c>
      <c r="D63" s="95" t="s">
        <v>138</v>
      </c>
      <c r="E63" s="95" t="s">
        <v>43</v>
      </c>
      <c r="F63" s="94" t="s">
        <v>137</v>
      </c>
      <c r="G63" s="267"/>
      <c r="H63" s="267"/>
      <c r="I63" s="95">
        <v>1</v>
      </c>
      <c r="J63" s="94" t="s">
        <v>41</v>
      </c>
      <c r="K63" s="277"/>
      <c r="L63" s="96">
        <f t="shared" si="2"/>
        <v>0.02</v>
      </c>
      <c r="M63" s="96">
        <v>0.02</v>
      </c>
      <c r="N63" s="96"/>
      <c r="O63" s="96"/>
      <c r="P63" s="96"/>
      <c r="Q63" s="97"/>
      <c r="R63" s="95"/>
      <c r="S63" s="94"/>
      <c r="T63" s="36" t="s">
        <v>135</v>
      </c>
      <c r="U63" s="57" t="s">
        <v>66</v>
      </c>
      <c r="V63" s="94" t="s">
        <v>110</v>
      </c>
      <c r="W63" s="94" t="s">
        <v>105</v>
      </c>
      <c r="X63" s="94"/>
      <c r="Y63" s="94"/>
      <c r="Z63" s="94"/>
      <c r="AA63" s="94"/>
      <c r="AB63" s="94"/>
      <c r="AC63" s="94"/>
      <c r="AD63" s="94"/>
    </row>
    <row r="64" spans="1:30" s="98" customFormat="1" ht="25.5">
      <c r="A64" s="31">
        <v>47</v>
      </c>
      <c r="B64" s="1" t="s">
        <v>132</v>
      </c>
      <c r="C64" s="95" t="s">
        <v>140</v>
      </c>
      <c r="D64" s="95" t="s">
        <v>138</v>
      </c>
      <c r="E64" s="95" t="s">
        <v>43</v>
      </c>
      <c r="F64" s="94" t="s">
        <v>137</v>
      </c>
      <c r="G64" s="267"/>
      <c r="H64" s="267"/>
      <c r="I64" s="95">
        <v>1</v>
      </c>
      <c r="J64" s="94" t="s">
        <v>41</v>
      </c>
      <c r="K64" s="277"/>
      <c r="L64" s="96">
        <f t="shared" si="2"/>
        <v>0.03</v>
      </c>
      <c r="M64" s="96">
        <v>0.03</v>
      </c>
      <c r="N64" s="96"/>
      <c r="O64" s="96"/>
      <c r="P64" s="96"/>
      <c r="Q64" s="97"/>
      <c r="R64" s="95"/>
      <c r="S64" s="94"/>
      <c r="T64" s="36" t="s">
        <v>135</v>
      </c>
      <c r="U64" s="57" t="s">
        <v>66</v>
      </c>
      <c r="V64" s="94" t="s">
        <v>110</v>
      </c>
      <c r="W64" s="94" t="s">
        <v>105</v>
      </c>
      <c r="X64" s="94"/>
      <c r="Y64" s="94"/>
      <c r="Z64" s="94"/>
      <c r="AA64" s="94"/>
      <c r="AB64" s="94"/>
      <c r="AC64" s="94"/>
      <c r="AD64" s="94"/>
    </row>
    <row r="65" spans="1:30" s="98" customFormat="1" ht="25.5">
      <c r="A65" s="31">
        <v>48</v>
      </c>
      <c r="B65" s="1" t="s">
        <v>132</v>
      </c>
      <c r="C65" s="95" t="s">
        <v>141</v>
      </c>
      <c r="D65" s="95" t="s">
        <v>138</v>
      </c>
      <c r="E65" s="95" t="s">
        <v>43</v>
      </c>
      <c r="F65" s="94" t="s">
        <v>137</v>
      </c>
      <c r="G65" s="268"/>
      <c r="H65" s="268"/>
      <c r="I65" s="95">
        <v>1</v>
      </c>
      <c r="J65" s="94" t="s">
        <v>41</v>
      </c>
      <c r="K65" s="278"/>
      <c r="L65" s="96">
        <f t="shared" si="2"/>
        <v>0.08</v>
      </c>
      <c r="M65" s="96">
        <v>0.08</v>
      </c>
      <c r="N65" s="96"/>
      <c r="O65" s="96"/>
      <c r="P65" s="96"/>
      <c r="Q65" s="97"/>
      <c r="R65" s="95"/>
      <c r="S65" s="94"/>
      <c r="T65" s="36" t="s">
        <v>135</v>
      </c>
      <c r="U65" s="57" t="s">
        <v>66</v>
      </c>
      <c r="V65" s="94" t="s">
        <v>110</v>
      </c>
      <c r="W65" s="94" t="s">
        <v>105</v>
      </c>
      <c r="X65" s="94"/>
      <c r="Y65" s="94"/>
      <c r="Z65" s="94"/>
      <c r="AA65" s="94"/>
      <c r="AB65" s="94"/>
      <c r="AC65" s="94"/>
      <c r="AD65" s="94"/>
    </row>
    <row r="66" spans="1:30" s="98" customFormat="1" ht="12.75">
      <c r="A66" s="31">
        <v>49</v>
      </c>
      <c r="B66" s="1" t="s">
        <v>142</v>
      </c>
      <c r="C66" s="142" t="s">
        <v>143</v>
      </c>
      <c r="D66" s="140" t="s">
        <v>144</v>
      </c>
      <c r="E66" s="95" t="s">
        <v>43</v>
      </c>
      <c r="F66" s="94" t="s">
        <v>145</v>
      </c>
      <c r="G66" s="2"/>
      <c r="H66" s="2" t="s">
        <v>146</v>
      </c>
      <c r="I66" s="95">
        <v>1</v>
      </c>
      <c r="J66" s="94" t="s">
        <v>41</v>
      </c>
      <c r="K66" s="127"/>
      <c r="L66" s="96">
        <f t="shared" si="2"/>
        <v>0.25</v>
      </c>
      <c r="M66" s="96">
        <v>0.25</v>
      </c>
      <c r="N66" s="96"/>
      <c r="O66" s="96"/>
      <c r="P66" s="96"/>
      <c r="Q66" s="97"/>
      <c r="R66" s="95"/>
      <c r="S66" s="94"/>
      <c r="T66" s="36" t="s">
        <v>147</v>
      </c>
      <c r="U66" s="57" t="s">
        <v>66</v>
      </c>
      <c r="V66" s="94" t="s">
        <v>110</v>
      </c>
      <c r="W66" s="94" t="s">
        <v>105</v>
      </c>
      <c r="X66" s="94"/>
      <c r="Y66" s="94"/>
      <c r="Z66" s="94"/>
      <c r="AA66" s="94"/>
      <c r="AB66" s="128"/>
      <c r="AC66" s="94"/>
      <c r="AD66" s="94"/>
    </row>
    <row r="67" spans="1:30" s="98" customFormat="1" ht="12.75">
      <c r="A67" s="31">
        <v>50</v>
      </c>
      <c r="B67" s="1" t="s">
        <v>142</v>
      </c>
      <c r="C67" s="142" t="s">
        <v>148</v>
      </c>
      <c r="D67" s="140" t="s">
        <v>149</v>
      </c>
      <c r="E67" s="95" t="s">
        <v>43</v>
      </c>
      <c r="F67" s="94" t="s">
        <v>145</v>
      </c>
      <c r="G67" s="2"/>
      <c r="H67" s="2" t="s">
        <v>146</v>
      </c>
      <c r="I67" s="95">
        <v>1</v>
      </c>
      <c r="J67" s="94" t="s">
        <v>41</v>
      </c>
      <c r="K67" s="127"/>
      <c r="L67" s="96">
        <f t="shared" si="2"/>
        <v>0.23</v>
      </c>
      <c r="M67" s="96">
        <v>0.23</v>
      </c>
      <c r="N67" s="96"/>
      <c r="O67" s="96"/>
      <c r="P67" s="96"/>
      <c r="Q67" s="97"/>
      <c r="R67" s="95"/>
      <c r="S67" s="94"/>
      <c r="T67" s="36" t="s">
        <v>147</v>
      </c>
      <c r="U67" s="57" t="s">
        <v>66</v>
      </c>
      <c r="V67" s="94" t="s">
        <v>110</v>
      </c>
      <c r="W67" s="94" t="s">
        <v>105</v>
      </c>
      <c r="X67" s="94"/>
      <c r="Y67" s="94"/>
      <c r="Z67" s="94"/>
      <c r="AA67" s="94"/>
      <c r="AB67" s="128"/>
      <c r="AC67" s="94"/>
      <c r="AD67" s="94"/>
    </row>
    <row r="68" spans="1:32" s="98" customFormat="1" ht="12.75">
      <c r="A68" s="167">
        <v>22</v>
      </c>
      <c r="B68" s="162" t="s">
        <v>347</v>
      </c>
      <c r="C68" s="162" t="s">
        <v>348</v>
      </c>
      <c r="D68" s="171"/>
      <c r="E68" s="171" t="s">
        <v>349</v>
      </c>
      <c r="F68" s="170"/>
      <c r="G68" s="1">
        <v>22</v>
      </c>
      <c r="H68" s="172"/>
      <c r="I68" s="170">
        <v>42</v>
      </c>
      <c r="J68" s="170" t="s">
        <v>41</v>
      </c>
      <c r="K68" s="1"/>
      <c r="L68" s="163">
        <f>M68*I68</f>
        <v>0.46199999999999997</v>
      </c>
      <c r="M68" s="163">
        <v>0.011</v>
      </c>
      <c r="N68" s="168"/>
      <c r="O68" s="168"/>
      <c r="P68" s="168"/>
      <c r="Q68" s="169"/>
      <c r="R68" s="164"/>
      <c r="S68" s="165"/>
      <c r="T68" s="165" t="s">
        <v>350</v>
      </c>
      <c r="U68" s="165" t="s">
        <v>346</v>
      </c>
      <c r="V68" s="165" t="s">
        <v>351</v>
      </c>
      <c r="W68" s="165" t="s">
        <v>352</v>
      </c>
      <c r="X68" s="165"/>
      <c r="Y68" s="165"/>
      <c r="Z68" s="165"/>
      <c r="AA68" s="165"/>
      <c r="AB68" s="165"/>
      <c r="AC68" s="165"/>
      <c r="AD68" s="165"/>
      <c r="AE68" s="165"/>
      <c r="AF68" s="165"/>
    </row>
    <row r="69" spans="1:32" s="98" customFormat="1" ht="12.75">
      <c r="A69" s="157"/>
      <c r="B69" s="95"/>
      <c r="C69" s="95"/>
      <c r="D69" s="1"/>
      <c r="E69" s="1"/>
      <c r="F69" s="2"/>
      <c r="G69" s="1"/>
      <c r="H69" s="172"/>
      <c r="I69" s="2"/>
      <c r="J69" s="2"/>
      <c r="K69" s="1"/>
      <c r="L69" s="176"/>
      <c r="M69" s="176"/>
      <c r="N69" s="168"/>
      <c r="O69" s="168"/>
      <c r="P69" s="168"/>
      <c r="Q69" s="169"/>
      <c r="R69" s="133"/>
      <c r="S69" s="94"/>
      <c r="T69" s="94"/>
      <c r="U69" s="94"/>
      <c r="V69" s="94"/>
      <c r="W69" s="94"/>
      <c r="X69" s="94"/>
      <c r="Y69" s="94"/>
      <c r="Z69" s="94"/>
      <c r="AA69" s="94"/>
      <c r="AB69" s="128"/>
      <c r="AC69" s="94"/>
      <c r="AD69" s="94"/>
      <c r="AE69" s="187"/>
      <c r="AF69" s="187"/>
    </row>
    <row r="70" spans="1:32" s="98" customFormat="1" ht="12.75">
      <c r="A70" s="157"/>
      <c r="B70" s="95"/>
      <c r="C70" s="95"/>
      <c r="D70" s="1"/>
      <c r="E70" s="1"/>
      <c r="F70" s="2"/>
      <c r="G70" s="1"/>
      <c r="H70" s="172"/>
      <c r="I70" s="2"/>
      <c r="J70" s="2"/>
      <c r="K70" s="1"/>
      <c r="L70" s="176"/>
      <c r="M70" s="176"/>
      <c r="N70" s="168"/>
      <c r="O70" s="168"/>
      <c r="P70" s="168"/>
      <c r="Q70" s="169"/>
      <c r="R70" s="133"/>
      <c r="S70" s="94"/>
      <c r="T70" s="94"/>
      <c r="U70" s="94"/>
      <c r="V70" s="94"/>
      <c r="W70" s="94"/>
      <c r="X70" s="94"/>
      <c r="Y70" s="94"/>
      <c r="Z70" s="94"/>
      <c r="AA70" s="94"/>
      <c r="AB70" s="128"/>
      <c r="AC70" s="94"/>
      <c r="AD70" s="94"/>
      <c r="AE70" s="187"/>
      <c r="AF70" s="187"/>
    </row>
    <row r="71" spans="1:32" s="98" customFormat="1" ht="12.75">
      <c r="A71" s="157"/>
      <c r="B71" s="95"/>
      <c r="C71" s="95"/>
      <c r="D71" s="1"/>
      <c r="E71" s="1"/>
      <c r="F71" s="2"/>
      <c r="G71" s="1"/>
      <c r="H71" s="172"/>
      <c r="I71" s="2"/>
      <c r="J71" s="2"/>
      <c r="K71" s="1"/>
      <c r="L71" s="176"/>
      <c r="M71" s="176"/>
      <c r="N71" s="168"/>
      <c r="O71" s="168"/>
      <c r="P71" s="168"/>
      <c r="Q71" s="169"/>
      <c r="R71" s="133"/>
      <c r="S71" s="94"/>
      <c r="T71" s="94"/>
      <c r="U71" s="94"/>
      <c r="V71" s="94"/>
      <c r="W71" s="94"/>
      <c r="X71" s="94"/>
      <c r="Y71" s="94"/>
      <c r="Z71" s="94"/>
      <c r="AA71" s="94"/>
      <c r="AB71" s="128"/>
      <c r="AC71" s="94"/>
      <c r="AD71" s="94"/>
      <c r="AE71" s="187"/>
      <c r="AF71" s="187"/>
    </row>
    <row r="72" spans="1:32" s="98" customFormat="1" ht="12.75">
      <c r="A72" s="157"/>
      <c r="B72" s="95"/>
      <c r="C72" s="95"/>
      <c r="D72" s="1"/>
      <c r="E72" s="1"/>
      <c r="F72" s="2"/>
      <c r="G72" s="1"/>
      <c r="H72" s="172"/>
      <c r="I72" s="2"/>
      <c r="J72" s="2"/>
      <c r="K72" s="1"/>
      <c r="L72" s="176"/>
      <c r="M72" s="176"/>
      <c r="N72" s="168"/>
      <c r="O72" s="168"/>
      <c r="P72" s="168"/>
      <c r="Q72" s="169"/>
      <c r="R72" s="133"/>
      <c r="S72" s="94"/>
      <c r="T72" s="94"/>
      <c r="U72" s="94"/>
      <c r="V72" s="94"/>
      <c r="W72" s="94"/>
      <c r="X72" s="94"/>
      <c r="Y72" s="94"/>
      <c r="Z72" s="94"/>
      <c r="AA72" s="94"/>
      <c r="AB72" s="128"/>
      <c r="AC72" s="94"/>
      <c r="AD72" s="94"/>
      <c r="AE72" s="187"/>
      <c r="AF72" s="187"/>
    </row>
    <row r="73" spans="1:32" s="98" customFormat="1" ht="12.75">
      <c r="A73" s="157"/>
      <c r="B73" s="95"/>
      <c r="C73" s="95"/>
      <c r="D73" s="1"/>
      <c r="E73" s="1"/>
      <c r="F73" s="2"/>
      <c r="G73" s="1"/>
      <c r="H73" s="172"/>
      <c r="I73" s="2"/>
      <c r="J73" s="2"/>
      <c r="K73" s="1"/>
      <c r="L73" s="176"/>
      <c r="M73" s="176"/>
      <c r="N73" s="168"/>
      <c r="O73" s="168"/>
      <c r="P73" s="168"/>
      <c r="Q73" s="169"/>
      <c r="R73" s="133"/>
      <c r="S73" s="94"/>
      <c r="T73" s="94"/>
      <c r="U73" s="94"/>
      <c r="V73" s="94"/>
      <c r="W73" s="94"/>
      <c r="X73" s="94"/>
      <c r="Y73" s="94"/>
      <c r="Z73" s="94"/>
      <c r="AA73" s="94"/>
      <c r="AB73" s="128"/>
      <c r="AC73" s="94"/>
      <c r="AD73" s="94"/>
      <c r="AE73" s="187"/>
      <c r="AF73" s="187"/>
    </row>
    <row r="74" spans="1:32" s="98" customFormat="1" ht="12.75">
      <c r="A74" s="157"/>
      <c r="B74" s="95"/>
      <c r="C74" s="95"/>
      <c r="D74" s="1"/>
      <c r="E74" s="1"/>
      <c r="F74" s="2"/>
      <c r="G74" s="1"/>
      <c r="H74" s="172"/>
      <c r="I74" s="2"/>
      <c r="J74" s="2"/>
      <c r="K74" s="1"/>
      <c r="L74" s="176"/>
      <c r="M74" s="176"/>
      <c r="N74" s="168"/>
      <c r="O74" s="168"/>
      <c r="P74" s="168"/>
      <c r="Q74" s="169"/>
      <c r="R74" s="133"/>
      <c r="S74" s="94"/>
      <c r="T74" s="94"/>
      <c r="U74" s="94"/>
      <c r="V74" s="94"/>
      <c r="W74" s="94"/>
      <c r="X74" s="94"/>
      <c r="Y74" s="94"/>
      <c r="Z74" s="94"/>
      <c r="AA74" s="94"/>
      <c r="AB74" s="128"/>
      <c r="AC74" s="94"/>
      <c r="AD74" s="94"/>
      <c r="AE74" s="187"/>
      <c r="AF74" s="187"/>
    </row>
    <row r="75" spans="1:32" s="98" customFormat="1" ht="12.75">
      <c r="A75" s="157"/>
      <c r="B75" s="95"/>
      <c r="C75" s="95"/>
      <c r="D75" s="1"/>
      <c r="E75" s="1"/>
      <c r="F75" s="2"/>
      <c r="G75" s="1"/>
      <c r="H75" s="172"/>
      <c r="I75" s="2"/>
      <c r="J75" s="2"/>
      <c r="K75" s="1"/>
      <c r="L75" s="176"/>
      <c r="M75" s="176"/>
      <c r="N75" s="168"/>
      <c r="O75" s="168"/>
      <c r="P75" s="168"/>
      <c r="Q75" s="169"/>
      <c r="R75" s="133"/>
      <c r="S75" s="94"/>
      <c r="T75" s="94"/>
      <c r="U75" s="94"/>
      <c r="V75" s="94"/>
      <c r="W75" s="94"/>
      <c r="X75" s="94"/>
      <c r="Y75" s="94"/>
      <c r="Z75" s="94"/>
      <c r="AA75" s="94"/>
      <c r="AB75" s="128"/>
      <c r="AC75" s="94"/>
      <c r="AD75" s="94"/>
      <c r="AE75" s="187"/>
      <c r="AF75" s="187"/>
    </row>
    <row r="76" spans="1:32" s="98" customFormat="1" ht="12.75">
      <c r="A76" s="157"/>
      <c r="B76" s="95"/>
      <c r="C76" s="95"/>
      <c r="D76" s="1"/>
      <c r="E76" s="1"/>
      <c r="F76" s="2"/>
      <c r="G76" s="1"/>
      <c r="H76" s="172"/>
      <c r="I76" s="2"/>
      <c r="J76" s="2"/>
      <c r="K76" s="1"/>
      <c r="L76" s="176"/>
      <c r="M76" s="176"/>
      <c r="N76" s="168"/>
      <c r="O76" s="168"/>
      <c r="P76" s="168"/>
      <c r="Q76" s="169"/>
      <c r="R76" s="133"/>
      <c r="S76" s="94"/>
      <c r="T76" s="94"/>
      <c r="U76" s="94"/>
      <c r="V76" s="94"/>
      <c r="W76" s="94"/>
      <c r="X76" s="94"/>
      <c r="Y76" s="94"/>
      <c r="Z76" s="94"/>
      <c r="AA76" s="94"/>
      <c r="AB76" s="128"/>
      <c r="AC76" s="94"/>
      <c r="AD76" s="94"/>
      <c r="AE76" s="187"/>
      <c r="AF76" s="187"/>
    </row>
    <row r="77" spans="1:32" s="98" customFormat="1" ht="12.75">
      <c r="A77" s="157"/>
      <c r="B77" s="95"/>
      <c r="C77" s="95"/>
      <c r="D77" s="1"/>
      <c r="E77" s="1"/>
      <c r="F77" s="2"/>
      <c r="G77" s="1"/>
      <c r="H77" s="172"/>
      <c r="I77" s="2"/>
      <c r="J77" s="2"/>
      <c r="K77" s="1"/>
      <c r="L77" s="176"/>
      <c r="M77" s="176"/>
      <c r="N77" s="168"/>
      <c r="O77" s="168"/>
      <c r="P77" s="168"/>
      <c r="Q77" s="169"/>
      <c r="R77" s="133"/>
      <c r="S77" s="94"/>
      <c r="T77" s="94"/>
      <c r="U77" s="94"/>
      <c r="V77" s="94"/>
      <c r="W77" s="94"/>
      <c r="X77" s="94"/>
      <c r="Y77" s="94"/>
      <c r="Z77" s="94"/>
      <c r="AA77" s="94"/>
      <c r="AB77" s="128"/>
      <c r="AC77" s="94"/>
      <c r="AD77" s="94"/>
      <c r="AE77" s="187"/>
      <c r="AF77" s="187"/>
    </row>
    <row r="78" spans="1:32" s="98" customFormat="1" ht="12.75">
      <c r="A78" s="157"/>
      <c r="B78" s="95"/>
      <c r="C78" s="95"/>
      <c r="D78" s="1"/>
      <c r="E78" s="1"/>
      <c r="F78" s="2"/>
      <c r="G78" s="1"/>
      <c r="H78" s="172"/>
      <c r="I78" s="2"/>
      <c r="J78" s="2"/>
      <c r="K78" s="1"/>
      <c r="L78" s="176"/>
      <c r="M78" s="176"/>
      <c r="N78" s="168"/>
      <c r="O78" s="168"/>
      <c r="P78" s="168"/>
      <c r="Q78" s="169"/>
      <c r="R78" s="133"/>
      <c r="S78" s="94"/>
      <c r="T78" s="94"/>
      <c r="U78" s="94"/>
      <c r="V78" s="94"/>
      <c r="W78" s="94"/>
      <c r="X78" s="94"/>
      <c r="Y78" s="94"/>
      <c r="Z78" s="94"/>
      <c r="AA78" s="94"/>
      <c r="AB78" s="128"/>
      <c r="AC78" s="94"/>
      <c r="AD78" s="94"/>
      <c r="AE78" s="187"/>
      <c r="AF78" s="187"/>
    </row>
    <row r="79" spans="1:32" s="98" customFormat="1" ht="12.75">
      <c r="A79" s="157"/>
      <c r="B79" s="95"/>
      <c r="C79" s="95"/>
      <c r="D79" s="1"/>
      <c r="E79" s="1"/>
      <c r="F79" s="2"/>
      <c r="G79" s="1"/>
      <c r="H79" s="172"/>
      <c r="I79" s="2"/>
      <c r="J79" s="2"/>
      <c r="K79" s="1"/>
      <c r="L79" s="176"/>
      <c r="M79" s="176"/>
      <c r="N79" s="168"/>
      <c r="O79" s="168"/>
      <c r="P79" s="168"/>
      <c r="Q79" s="169"/>
      <c r="R79" s="133"/>
      <c r="S79" s="94"/>
      <c r="T79" s="94"/>
      <c r="U79" s="94"/>
      <c r="V79" s="94"/>
      <c r="W79" s="94"/>
      <c r="X79" s="94"/>
      <c r="Y79" s="94"/>
      <c r="Z79" s="94"/>
      <c r="AA79" s="94"/>
      <c r="AB79" s="128"/>
      <c r="AC79" s="94"/>
      <c r="AD79" s="94"/>
      <c r="AE79" s="187"/>
      <c r="AF79" s="187"/>
    </row>
    <row r="80" spans="1:32" s="98" customFormat="1" ht="12.75">
      <c r="A80" s="157"/>
      <c r="B80" s="95"/>
      <c r="C80" s="95"/>
      <c r="D80" s="1"/>
      <c r="E80" s="1"/>
      <c r="F80" s="2"/>
      <c r="G80" s="1"/>
      <c r="H80" s="172"/>
      <c r="I80" s="2"/>
      <c r="J80" s="2"/>
      <c r="K80" s="1"/>
      <c r="L80" s="176"/>
      <c r="M80" s="176"/>
      <c r="N80" s="168"/>
      <c r="O80" s="168"/>
      <c r="P80" s="168"/>
      <c r="Q80" s="169"/>
      <c r="R80" s="133"/>
      <c r="S80" s="94"/>
      <c r="T80" s="94"/>
      <c r="U80" s="94"/>
      <c r="V80" s="94"/>
      <c r="W80" s="94"/>
      <c r="X80" s="94"/>
      <c r="Y80" s="94"/>
      <c r="Z80" s="94"/>
      <c r="AA80" s="94"/>
      <c r="AB80" s="128"/>
      <c r="AC80" s="94"/>
      <c r="AD80" s="94"/>
      <c r="AE80" s="187"/>
      <c r="AF80" s="187"/>
    </row>
    <row r="81" spans="1:32" s="98" customFormat="1" ht="12.75">
      <c r="A81" s="157"/>
      <c r="B81" s="95"/>
      <c r="C81" s="95"/>
      <c r="D81" s="1"/>
      <c r="E81" s="1"/>
      <c r="F81" s="2"/>
      <c r="G81" s="1"/>
      <c r="H81" s="172"/>
      <c r="I81" s="2"/>
      <c r="J81" s="2"/>
      <c r="K81" s="1"/>
      <c r="L81" s="176"/>
      <c r="M81" s="176"/>
      <c r="N81" s="168"/>
      <c r="O81" s="168"/>
      <c r="P81" s="168"/>
      <c r="Q81" s="169"/>
      <c r="R81" s="133"/>
      <c r="S81" s="94"/>
      <c r="T81" s="94"/>
      <c r="U81" s="94"/>
      <c r="V81" s="94"/>
      <c r="W81" s="94"/>
      <c r="X81" s="94"/>
      <c r="Y81" s="94"/>
      <c r="Z81" s="94"/>
      <c r="AA81" s="94"/>
      <c r="AB81" s="128"/>
      <c r="AC81" s="94"/>
      <c r="AD81" s="94"/>
      <c r="AE81" s="187"/>
      <c r="AF81" s="187"/>
    </row>
    <row r="82" spans="1:32" s="98" customFormat="1" ht="12.75">
      <c r="A82" s="157"/>
      <c r="B82" s="95"/>
      <c r="C82" s="95"/>
      <c r="D82" s="1"/>
      <c r="E82" s="1"/>
      <c r="F82" s="2"/>
      <c r="G82" s="1"/>
      <c r="H82" s="172"/>
      <c r="I82" s="2"/>
      <c r="J82" s="2"/>
      <c r="K82" s="1"/>
      <c r="L82" s="176"/>
      <c r="M82" s="176"/>
      <c r="N82" s="168"/>
      <c r="O82" s="168"/>
      <c r="P82" s="168"/>
      <c r="Q82" s="169"/>
      <c r="R82" s="133"/>
      <c r="S82" s="94"/>
      <c r="T82" s="94"/>
      <c r="U82" s="94"/>
      <c r="V82" s="94"/>
      <c r="W82" s="94"/>
      <c r="X82" s="94"/>
      <c r="Y82" s="94"/>
      <c r="Z82" s="94"/>
      <c r="AA82" s="94"/>
      <c r="AB82" s="128"/>
      <c r="AC82" s="94"/>
      <c r="AD82" s="94"/>
      <c r="AE82" s="187"/>
      <c r="AF82" s="187"/>
    </row>
    <row r="83" spans="1:32" s="98" customFormat="1" ht="12.75">
      <c r="A83" s="157"/>
      <c r="B83" s="95"/>
      <c r="C83" s="95"/>
      <c r="D83" s="1"/>
      <c r="E83" s="1"/>
      <c r="F83" s="2"/>
      <c r="G83" s="1"/>
      <c r="H83" s="172"/>
      <c r="I83" s="2"/>
      <c r="J83" s="2"/>
      <c r="K83" s="1"/>
      <c r="L83" s="176"/>
      <c r="M83" s="176"/>
      <c r="N83" s="168"/>
      <c r="O83" s="168"/>
      <c r="P83" s="168"/>
      <c r="Q83" s="169"/>
      <c r="R83" s="133"/>
      <c r="S83" s="94"/>
      <c r="T83" s="94"/>
      <c r="U83" s="94"/>
      <c r="V83" s="94"/>
      <c r="W83" s="94"/>
      <c r="X83" s="94"/>
      <c r="Y83" s="94"/>
      <c r="Z83" s="94"/>
      <c r="AA83" s="94"/>
      <c r="AB83" s="128"/>
      <c r="AC83" s="94"/>
      <c r="AD83" s="94"/>
      <c r="AE83" s="187"/>
      <c r="AF83" s="187"/>
    </row>
    <row r="84" spans="1:32" s="98" customFormat="1" ht="12.75">
      <c r="A84" s="157"/>
      <c r="B84" s="95"/>
      <c r="C84" s="95"/>
      <c r="D84" s="1"/>
      <c r="E84" s="1"/>
      <c r="F84" s="2"/>
      <c r="G84" s="1"/>
      <c r="H84" s="172"/>
      <c r="I84" s="2"/>
      <c r="J84" s="2"/>
      <c r="K84" s="1"/>
      <c r="L84" s="176"/>
      <c r="M84" s="176"/>
      <c r="N84" s="168"/>
      <c r="O84" s="168"/>
      <c r="P84" s="168"/>
      <c r="Q84" s="169"/>
      <c r="R84" s="133"/>
      <c r="S84" s="94"/>
      <c r="T84" s="94"/>
      <c r="U84" s="94"/>
      <c r="V84" s="94"/>
      <c r="W84" s="94"/>
      <c r="X84" s="94"/>
      <c r="Y84" s="94"/>
      <c r="Z84" s="94"/>
      <c r="AA84" s="94"/>
      <c r="AB84" s="128"/>
      <c r="AC84" s="94"/>
      <c r="AD84" s="94"/>
      <c r="AE84" s="187"/>
      <c r="AF84" s="187"/>
    </row>
    <row r="85" spans="1:32" s="98" customFormat="1" ht="12.75">
      <c r="A85" s="157"/>
      <c r="B85" s="95"/>
      <c r="C85" s="95"/>
      <c r="D85" s="1"/>
      <c r="E85" s="1"/>
      <c r="F85" s="2"/>
      <c r="G85" s="1"/>
      <c r="H85" s="172"/>
      <c r="I85" s="2"/>
      <c r="J85" s="2"/>
      <c r="K85" s="1"/>
      <c r="L85" s="176"/>
      <c r="M85" s="176"/>
      <c r="N85" s="168"/>
      <c r="O85" s="168"/>
      <c r="P85" s="168"/>
      <c r="Q85" s="169"/>
      <c r="R85" s="133"/>
      <c r="S85" s="94"/>
      <c r="T85" s="94"/>
      <c r="U85" s="94"/>
      <c r="V85" s="94"/>
      <c r="W85" s="94"/>
      <c r="X85" s="94"/>
      <c r="Y85" s="94"/>
      <c r="Z85" s="94"/>
      <c r="AA85" s="94"/>
      <c r="AB85" s="128"/>
      <c r="AC85" s="94"/>
      <c r="AD85" s="94"/>
      <c r="AE85" s="187"/>
      <c r="AF85" s="187"/>
    </row>
    <row r="86" spans="1:32" s="98" customFormat="1" ht="12.75">
      <c r="A86" s="157"/>
      <c r="B86" s="95"/>
      <c r="C86" s="95"/>
      <c r="D86" s="1"/>
      <c r="E86" s="1"/>
      <c r="F86" s="2"/>
      <c r="G86" s="1"/>
      <c r="H86" s="172"/>
      <c r="I86" s="2"/>
      <c r="J86" s="2"/>
      <c r="K86" s="1"/>
      <c r="L86" s="176"/>
      <c r="M86" s="176"/>
      <c r="N86" s="168"/>
      <c r="O86" s="168"/>
      <c r="P86" s="168"/>
      <c r="Q86" s="169"/>
      <c r="R86" s="133"/>
      <c r="S86" s="94"/>
      <c r="T86" s="94"/>
      <c r="U86" s="94"/>
      <c r="V86" s="94"/>
      <c r="W86" s="94"/>
      <c r="X86" s="94"/>
      <c r="Y86" s="94"/>
      <c r="Z86" s="94"/>
      <c r="AA86" s="94"/>
      <c r="AB86" s="128"/>
      <c r="AC86" s="94"/>
      <c r="AD86" s="94"/>
      <c r="AE86" s="187"/>
      <c r="AF86" s="187"/>
    </row>
    <row r="87" spans="1:32" s="98" customFormat="1" ht="12.75">
      <c r="A87" s="157"/>
      <c r="B87" s="95"/>
      <c r="C87" s="95"/>
      <c r="D87" s="1"/>
      <c r="E87" s="1"/>
      <c r="F87" s="2"/>
      <c r="G87" s="1"/>
      <c r="H87" s="172"/>
      <c r="I87" s="2"/>
      <c r="J87" s="2"/>
      <c r="K87" s="1"/>
      <c r="L87" s="176"/>
      <c r="M87" s="176"/>
      <c r="N87" s="168"/>
      <c r="O87" s="168"/>
      <c r="P87" s="168"/>
      <c r="Q87" s="169"/>
      <c r="R87" s="133"/>
      <c r="S87" s="94"/>
      <c r="T87" s="94"/>
      <c r="U87" s="94"/>
      <c r="V87" s="94"/>
      <c r="W87" s="94"/>
      <c r="X87" s="94"/>
      <c r="Y87" s="94"/>
      <c r="Z87" s="94"/>
      <c r="AA87" s="94"/>
      <c r="AB87" s="128"/>
      <c r="AC87" s="94"/>
      <c r="AD87" s="94"/>
      <c r="AE87" s="187"/>
      <c r="AF87" s="187"/>
    </row>
    <row r="88" spans="1:32" s="98" customFormat="1" ht="12.75">
      <c r="A88" s="157"/>
      <c r="B88" s="95"/>
      <c r="C88" s="95"/>
      <c r="D88" s="1"/>
      <c r="E88" s="1"/>
      <c r="F88" s="2"/>
      <c r="G88" s="1"/>
      <c r="H88" s="172"/>
      <c r="I88" s="2"/>
      <c r="J88" s="2"/>
      <c r="K88" s="1"/>
      <c r="L88" s="176"/>
      <c r="M88" s="176"/>
      <c r="N88" s="168"/>
      <c r="O88" s="168"/>
      <c r="P88" s="168"/>
      <c r="Q88" s="169"/>
      <c r="R88" s="133"/>
      <c r="S88" s="94"/>
      <c r="T88" s="94"/>
      <c r="U88" s="94"/>
      <c r="V88" s="94"/>
      <c r="W88" s="94"/>
      <c r="X88" s="94"/>
      <c r="Y88" s="94"/>
      <c r="Z88" s="94"/>
      <c r="AA88" s="94"/>
      <c r="AB88" s="128"/>
      <c r="AC88" s="94"/>
      <c r="AD88" s="94"/>
      <c r="AE88" s="187"/>
      <c r="AF88" s="187"/>
    </row>
    <row r="89" spans="1:32" s="98" customFormat="1" ht="12.75">
      <c r="A89" s="157"/>
      <c r="B89" s="95"/>
      <c r="C89" s="95"/>
      <c r="D89" s="1"/>
      <c r="E89" s="1"/>
      <c r="F89" s="2"/>
      <c r="G89" s="1"/>
      <c r="H89" s="172"/>
      <c r="I89" s="2"/>
      <c r="J89" s="2"/>
      <c r="K89" s="1"/>
      <c r="L89" s="176"/>
      <c r="M89" s="176"/>
      <c r="N89" s="168"/>
      <c r="O89" s="168"/>
      <c r="P89" s="168"/>
      <c r="Q89" s="169"/>
      <c r="R89" s="133"/>
      <c r="S89" s="94"/>
      <c r="T89" s="94"/>
      <c r="U89" s="94"/>
      <c r="V89" s="94"/>
      <c r="W89" s="94"/>
      <c r="X89" s="94"/>
      <c r="Y89" s="94"/>
      <c r="Z89" s="94"/>
      <c r="AA89" s="94"/>
      <c r="AB89" s="128"/>
      <c r="AC89" s="94"/>
      <c r="AD89" s="94"/>
      <c r="AE89" s="187"/>
      <c r="AF89" s="187"/>
    </row>
    <row r="90" spans="1:32" s="98" customFormat="1" ht="12.75">
      <c r="A90" s="157"/>
      <c r="B90" s="95"/>
      <c r="C90" s="95"/>
      <c r="D90" s="1"/>
      <c r="E90" s="1"/>
      <c r="F90" s="2"/>
      <c r="G90" s="1"/>
      <c r="H90" s="172"/>
      <c r="I90" s="2"/>
      <c r="J90" s="2"/>
      <c r="K90" s="1"/>
      <c r="L90" s="176"/>
      <c r="M90" s="176"/>
      <c r="N90" s="168"/>
      <c r="O90" s="168"/>
      <c r="P90" s="168"/>
      <c r="Q90" s="169"/>
      <c r="R90" s="133"/>
      <c r="S90" s="94"/>
      <c r="T90" s="94"/>
      <c r="U90" s="94"/>
      <c r="V90" s="94"/>
      <c r="W90" s="94"/>
      <c r="X90" s="94"/>
      <c r="Y90" s="94"/>
      <c r="Z90" s="94"/>
      <c r="AA90" s="94"/>
      <c r="AB90" s="128"/>
      <c r="AC90" s="94"/>
      <c r="AD90" s="94"/>
      <c r="AE90" s="187"/>
      <c r="AF90" s="187"/>
    </row>
    <row r="91" spans="1:32" s="98" customFormat="1" ht="12.75">
      <c r="A91" s="157"/>
      <c r="B91" s="95"/>
      <c r="C91" s="95"/>
      <c r="D91" s="1"/>
      <c r="E91" s="1"/>
      <c r="F91" s="2"/>
      <c r="G91" s="1"/>
      <c r="H91" s="172"/>
      <c r="I91" s="2"/>
      <c r="J91" s="2"/>
      <c r="K91" s="1"/>
      <c r="L91" s="176"/>
      <c r="M91" s="176"/>
      <c r="N91" s="168"/>
      <c r="O91" s="168"/>
      <c r="P91" s="168"/>
      <c r="Q91" s="169"/>
      <c r="R91" s="133"/>
      <c r="S91" s="94"/>
      <c r="T91" s="94"/>
      <c r="U91" s="94"/>
      <c r="V91" s="94"/>
      <c r="W91" s="94"/>
      <c r="X91" s="94"/>
      <c r="Y91" s="94"/>
      <c r="Z91" s="94"/>
      <c r="AA91" s="94"/>
      <c r="AB91" s="128"/>
      <c r="AC91" s="94"/>
      <c r="AD91" s="94"/>
      <c r="AE91" s="187"/>
      <c r="AF91" s="187"/>
    </row>
    <row r="92" spans="1:32" s="98" customFormat="1" ht="12.75">
      <c r="A92" s="157"/>
      <c r="B92" s="95"/>
      <c r="C92" s="95"/>
      <c r="D92" s="1"/>
      <c r="E92" s="1"/>
      <c r="F92" s="2"/>
      <c r="G92" s="1"/>
      <c r="H92" s="172"/>
      <c r="I92" s="2"/>
      <c r="J92" s="2"/>
      <c r="K92" s="1"/>
      <c r="L92" s="176"/>
      <c r="M92" s="176"/>
      <c r="N92" s="168"/>
      <c r="O92" s="168"/>
      <c r="P92" s="168"/>
      <c r="Q92" s="169"/>
      <c r="R92" s="133"/>
      <c r="S92" s="94"/>
      <c r="T92" s="94"/>
      <c r="U92" s="94"/>
      <c r="V92" s="94"/>
      <c r="W92" s="94"/>
      <c r="X92" s="94"/>
      <c r="Y92" s="94"/>
      <c r="Z92" s="94"/>
      <c r="AA92" s="94"/>
      <c r="AB92" s="128"/>
      <c r="AC92" s="94"/>
      <c r="AD92" s="94"/>
      <c r="AE92" s="187"/>
      <c r="AF92" s="187"/>
    </row>
    <row r="93" spans="1:32" s="98" customFormat="1" ht="12.75">
      <c r="A93" s="157"/>
      <c r="B93" s="95"/>
      <c r="C93" s="95"/>
      <c r="D93" s="1"/>
      <c r="E93" s="1"/>
      <c r="F93" s="2"/>
      <c r="G93" s="1"/>
      <c r="H93" s="172"/>
      <c r="I93" s="2"/>
      <c r="J93" s="2"/>
      <c r="K93" s="1"/>
      <c r="L93" s="176"/>
      <c r="M93" s="176"/>
      <c r="N93" s="168"/>
      <c r="O93" s="168"/>
      <c r="P93" s="168"/>
      <c r="Q93" s="169"/>
      <c r="R93" s="133"/>
      <c r="S93" s="94"/>
      <c r="T93" s="94"/>
      <c r="U93" s="94"/>
      <c r="V93" s="94"/>
      <c r="W93" s="94"/>
      <c r="X93" s="94"/>
      <c r="Y93" s="94"/>
      <c r="Z93" s="94"/>
      <c r="AA93" s="94"/>
      <c r="AB93" s="128"/>
      <c r="AC93" s="94"/>
      <c r="AD93" s="94"/>
      <c r="AE93" s="187"/>
      <c r="AF93" s="187"/>
    </row>
    <row r="94" spans="1:32" s="98" customFormat="1" ht="12.75">
      <c r="A94" s="157"/>
      <c r="B94" s="95"/>
      <c r="C94" s="95"/>
      <c r="D94" s="1"/>
      <c r="E94" s="1"/>
      <c r="F94" s="2"/>
      <c r="G94" s="1"/>
      <c r="H94" s="172"/>
      <c r="I94" s="2"/>
      <c r="J94" s="2"/>
      <c r="K94" s="1"/>
      <c r="L94" s="176"/>
      <c r="M94" s="176"/>
      <c r="N94" s="168"/>
      <c r="O94" s="168"/>
      <c r="P94" s="168"/>
      <c r="Q94" s="169"/>
      <c r="R94" s="133"/>
      <c r="S94" s="94"/>
      <c r="T94" s="94"/>
      <c r="U94" s="94"/>
      <c r="V94" s="94"/>
      <c r="W94" s="94"/>
      <c r="X94" s="94"/>
      <c r="Y94" s="94"/>
      <c r="Z94" s="94"/>
      <c r="AA94" s="94"/>
      <c r="AB94" s="128"/>
      <c r="AC94" s="94"/>
      <c r="AD94" s="94"/>
      <c r="AE94" s="187"/>
      <c r="AF94" s="187"/>
    </row>
    <row r="95" spans="1:32" s="98" customFormat="1" ht="12.75">
      <c r="A95" s="157"/>
      <c r="B95" s="95"/>
      <c r="C95" s="95"/>
      <c r="D95" s="1"/>
      <c r="E95" s="1"/>
      <c r="F95" s="2"/>
      <c r="G95" s="1"/>
      <c r="H95" s="172"/>
      <c r="I95" s="2"/>
      <c r="J95" s="2"/>
      <c r="K95" s="1"/>
      <c r="L95" s="176"/>
      <c r="M95" s="176"/>
      <c r="N95" s="168"/>
      <c r="O95" s="168"/>
      <c r="P95" s="168"/>
      <c r="Q95" s="169"/>
      <c r="R95" s="133"/>
      <c r="S95" s="94"/>
      <c r="T95" s="94"/>
      <c r="U95" s="94"/>
      <c r="V95" s="94"/>
      <c r="W95" s="94"/>
      <c r="X95" s="94"/>
      <c r="Y95" s="94"/>
      <c r="Z95" s="94"/>
      <c r="AA95" s="94"/>
      <c r="AB95" s="128"/>
      <c r="AC95" s="94"/>
      <c r="AD95" s="94"/>
      <c r="AE95" s="187"/>
      <c r="AF95" s="187"/>
    </row>
    <row r="96" spans="1:32" s="98" customFormat="1" ht="12.75">
      <c r="A96" s="157"/>
      <c r="B96" s="95"/>
      <c r="C96" s="95"/>
      <c r="D96" s="1"/>
      <c r="E96" s="1"/>
      <c r="F96" s="2"/>
      <c r="G96" s="1"/>
      <c r="H96" s="172"/>
      <c r="I96" s="2"/>
      <c r="J96" s="2"/>
      <c r="K96" s="1"/>
      <c r="L96" s="176"/>
      <c r="M96" s="176"/>
      <c r="N96" s="168"/>
      <c r="O96" s="168"/>
      <c r="P96" s="168"/>
      <c r="Q96" s="169"/>
      <c r="R96" s="133"/>
      <c r="S96" s="94"/>
      <c r="T96" s="94"/>
      <c r="U96" s="94"/>
      <c r="V96" s="94"/>
      <c r="W96" s="94"/>
      <c r="X96" s="94"/>
      <c r="Y96" s="94"/>
      <c r="Z96" s="94"/>
      <c r="AA96" s="94"/>
      <c r="AB96" s="128"/>
      <c r="AC96" s="94"/>
      <c r="AD96" s="94"/>
      <c r="AE96" s="187"/>
      <c r="AF96" s="187"/>
    </row>
    <row r="97" spans="1:32" s="98" customFormat="1" ht="12.75">
      <c r="A97" s="157"/>
      <c r="B97" s="95"/>
      <c r="C97" s="95"/>
      <c r="D97" s="1"/>
      <c r="E97" s="1"/>
      <c r="F97" s="2"/>
      <c r="G97" s="1"/>
      <c r="H97" s="172"/>
      <c r="I97" s="2"/>
      <c r="J97" s="2"/>
      <c r="K97" s="1"/>
      <c r="L97" s="176"/>
      <c r="M97" s="176"/>
      <c r="N97" s="168"/>
      <c r="O97" s="168"/>
      <c r="P97" s="168"/>
      <c r="Q97" s="169"/>
      <c r="R97" s="133"/>
      <c r="S97" s="94"/>
      <c r="T97" s="94"/>
      <c r="U97" s="94"/>
      <c r="V97" s="94"/>
      <c r="W97" s="94"/>
      <c r="X97" s="94"/>
      <c r="Y97" s="94"/>
      <c r="Z97" s="94"/>
      <c r="AA97" s="94"/>
      <c r="AB97" s="128"/>
      <c r="AC97" s="94"/>
      <c r="AD97" s="94"/>
      <c r="AE97" s="187"/>
      <c r="AF97" s="187"/>
    </row>
    <row r="98" spans="1:32" s="98" customFormat="1" ht="12.75">
      <c r="A98" s="157"/>
      <c r="B98" s="95"/>
      <c r="C98" s="95"/>
      <c r="D98" s="1"/>
      <c r="E98" s="1"/>
      <c r="F98" s="2"/>
      <c r="G98" s="1"/>
      <c r="H98" s="172"/>
      <c r="I98" s="2"/>
      <c r="J98" s="2"/>
      <c r="K98" s="1"/>
      <c r="L98" s="176"/>
      <c r="M98" s="176"/>
      <c r="N98" s="168"/>
      <c r="O98" s="168"/>
      <c r="P98" s="168"/>
      <c r="Q98" s="169"/>
      <c r="R98" s="133"/>
      <c r="S98" s="94"/>
      <c r="T98" s="94"/>
      <c r="U98" s="94"/>
      <c r="V98" s="94"/>
      <c r="W98" s="94"/>
      <c r="X98" s="94"/>
      <c r="Y98" s="94"/>
      <c r="Z98" s="94"/>
      <c r="AA98" s="94"/>
      <c r="AB98" s="128"/>
      <c r="AC98" s="94"/>
      <c r="AD98" s="94"/>
      <c r="AE98" s="187"/>
      <c r="AF98" s="187"/>
    </row>
    <row r="99" spans="1:32" s="98" customFormat="1" ht="12.75">
      <c r="A99" s="157"/>
      <c r="B99" s="95"/>
      <c r="C99" s="95"/>
      <c r="D99" s="1"/>
      <c r="E99" s="1"/>
      <c r="F99" s="2"/>
      <c r="G99" s="1"/>
      <c r="H99" s="172"/>
      <c r="I99" s="2"/>
      <c r="J99" s="2"/>
      <c r="K99" s="1"/>
      <c r="L99" s="176"/>
      <c r="M99" s="176"/>
      <c r="N99" s="168"/>
      <c r="O99" s="168"/>
      <c r="P99" s="168"/>
      <c r="Q99" s="169"/>
      <c r="R99" s="133"/>
      <c r="S99" s="94"/>
      <c r="T99" s="94"/>
      <c r="U99" s="94"/>
      <c r="V99" s="94"/>
      <c r="W99" s="94"/>
      <c r="X99" s="94"/>
      <c r="Y99" s="94"/>
      <c r="Z99" s="94"/>
      <c r="AA99" s="94"/>
      <c r="AB99" s="128"/>
      <c r="AC99" s="94"/>
      <c r="AD99" s="94"/>
      <c r="AE99" s="187"/>
      <c r="AF99" s="187"/>
    </row>
    <row r="100" spans="1:32" s="98" customFormat="1" ht="12.75">
      <c r="A100" s="157"/>
      <c r="B100" s="95"/>
      <c r="C100" s="95"/>
      <c r="D100" s="1"/>
      <c r="E100" s="1"/>
      <c r="F100" s="2"/>
      <c r="G100" s="1"/>
      <c r="H100" s="172"/>
      <c r="I100" s="2"/>
      <c r="J100" s="2"/>
      <c r="K100" s="1"/>
      <c r="L100" s="176"/>
      <c r="M100" s="176"/>
      <c r="N100" s="168"/>
      <c r="O100" s="168"/>
      <c r="P100" s="168"/>
      <c r="Q100" s="169"/>
      <c r="R100" s="133"/>
      <c r="S100" s="94"/>
      <c r="T100" s="94"/>
      <c r="U100" s="94"/>
      <c r="V100" s="94"/>
      <c r="W100" s="94"/>
      <c r="X100" s="94"/>
      <c r="Y100" s="94"/>
      <c r="Z100" s="94"/>
      <c r="AA100" s="94"/>
      <c r="AB100" s="128"/>
      <c r="AC100" s="94"/>
      <c r="AD100" s="94"/>
      <c r="AE100" s="187"/>
      <c r="AF100" s="187"/>
    </row>
    <row r="101" spans="1:32" s="98" customFormat="1" ht="12.75">
      <c r="A101" s="157"/>
      <c r="B101" s="95"/>
      <c r="C101" s="95"/>
      <c r="D101" s="1"/>
      <c r="E101" s="1"/>
      <c r="F101" s="2"/>
      <c r="G101" s="1"/>
      <c r="H101" s="172"/>
      <c r="I101" s="2"/>
      <c r="J101" s="2"/>
      <c r="K101" s="1"/>
      <c r="L101" s="176"/>
      <c r="M101" s="176"/>
      <c r="N101" s="168"/>
      <c r="O101" s="168"/>
      <c r="P101" s="168"/>
      <c r="Q101" s="169"/>
      <c r="R101" s="133"/>
      <c r="S101" s="94"/>
      <c r="T101" s="94"/>
      <c r="U101" s="94"/>
      <c r="V101" s="94"/>
      <c r="W101" s="94"/>
      <c r="X101" s="94"/>
      <c r="Y101" s="94"/>
      <c r="Z101" s="94"/>
      <c r="AA101" s="94"/>
      <c r="AB101" s="128"/>
      <c r="AC101" s="94"/>
      <c r="AD101" s="94"/>
      <c r="AE101" s="187"/>
      <c r="AF101" s="187"/>
    </row>
    <row r="102" spans="1:32" s="98" customFormat="1" ht="12.75">
      <c r="A102" s="157"/>
      <c r="B102" s="95"/>
      <c r="C102" s="95"/>
      <c r="D102" s="1"/>
      <c r="E102" s="1"/>
      <c r="F102" s="2"/>
      <c r="G102" s="1"/>
      <c r="H102" s="172"/>
      <c r="I102" s="2"/>
      <c r="J102" s="2"/>
      <c r="K102" s="1"/>
      <c r="L102" s="176"/>
      <c r="M102" s="176"/>
      <c r="N102" s="168"/>
      <c r="O102" s="168"/>
      <c r="P102" s="168"/>
      <c r="Q102" s="169"/>
      <c r="R102" s="133"/>
      <c r="S102" s="94"/>
      <c r="T102" s="94"/>
      <c r="U102" s="94"/>
      <c r="V102" s="94"/>
      <c r="W102" s="94"/>
      <c r="X102" s="94"/>
      <c r="Y102" s="94"/>
      <c r="Z102" s="94"/>
      <c r="AA102" s="94"/>
      <c r="AB102" s="128"/>
      <c r="AC102" s="94"/>
      <c r="AD102" s="94"/>
      <c r="AE102" s="187"/>
      <c r="AF102" s="187"/>
    </row>
    <row r="103" spans="1:32" s="98" customFormat="1" ht="12.75">
      <c r="A103" s="157"/>
      <c r="B103" s="95"/>
      <c r="C103" s="95"/>
      <c r="D103" s="1"/>
      <c r="E103" s="1"/>
      <c r="F103" s="2"/>
      <c r="G103" s="1"/>
      <c r="H103" s="172"/>
      <c r="I103" s="2"/>
      <c r="J103" s="2"/>
      <c r="K103" s="1"/>
      <c r="L103" s="176"/>
      <c r="M103" s="176"/>
      <c r="N103" s="168"/>
      <c r="O103" s="168"/>
      <c r="P103" s="168"/>
      <c r="Q103" s="169"/>
      <c r="R103" s="133"/>
      <c r="S103" s="94"/>
      <c r="T103" s="94"/>
      <c r="U103" s="94"/>
      <c r="V103" s="94"/>
      <c r="W103" s="94"/>
      <c r="X103" s="94"/>
      <c r="Y103" s="94"/>
      <c r="Z103" s="94"/>
      <c r="AA103" s="94"/>
      <c r="AB103" s="128"/>
      <c r="AC103" s="94"/>
      <c r="AD103" s="94"/>
      <c r="AE103" s="187"/>
      <c r="AF103" s="187"/>
    </row>
    <row r="104" spans="1:32" s="98" customFormat="1" ht="12.75">
      <c r="A104" s="157"/>
      <c r="B104" s="95"/>
      <c r="C104" s="95"/>
      <c r="D104" s="1"/>
      <c r="E104" s="1"/>
      <c r="F104" s="2"/>
      <c r="G104" s="1"/>
      <c r="H104" s="172"/>
      <c r="I104" s="2"/>
      <c r="J104" s="2"/>
      <c r="K104" s="1"/>
      <c r="L104" s="176"/>
      <c r="M104" s="176"/>
      <c r="N104" s="168"/>
      <c r="O104" s="168"/>
      <c r="P104" s="168"/>
      <c r="Q104" s="169"/>
      <c r="R104" s="133"/>
      <c r="S104" s="94"/>
      <c r="T104" s="94"/>
      <c r="U104" s="94"/>
      <c r="V104" s="94"/>
      <c r="W104" s="94"/>
      <c r="X104" s="94"/>
      <c r="Y104" s="94"/>
      <c r="Z104" s="94"/>
      <c r="AA104" s="94"/>
      <c r="AB104" s="128"/>
      <c r="AC104" s="94"/>
      <c r="AD104" s="94"/>
      <c r="AE104" s="187"/>
      <c r="AF104" s="187"/>
    </row>
    <row r="105" spans="1:32" s="98" customFormat="1" ht="12.75">
      <c r="A105" s="157"/>
      <c r="B105" s="95"/>
      <c r="C105" s="95"/>
      <c r="D105" s="1"/>
      <c r="E105" s="1"/>
      <c r="F105" s="2"/>
      <c r="G105" s="1"/>
      <c r="H105" s="172"/>
      <c r="I105" s="2"/>
      <c r="J105" s="2"/>
      <c r="K105" s="1"/>
      <c r="L105" s="176"/>
      <c r="M105" s="176"/>
      <c r="N105" s="168"/>
      <c r="O105" s="168"/>
      <c r="P105" s="168"/>
      <c r="Q105" s="169"/>
      <c r="R105" s="133"/>
      <c r="S105" s="94"/>
      <c r="T105" s="94"/>
      <c r="U105" s="94"/>
      <c r="V105" s="94"/>
      <c r="W105" s="94"/>
      <c r="X105" s="94"/>
      <c r="Y105" s="94"/>
      <c r="Z105" s="94"/>
      <c r="AA105" s="94"/>
      <c r="AB105" s="128"/>
      <c r="AC105" s="94"/>
      <c r="AD105" s="94"/>
      <c r="AE105" s="187"/>
      <c r="AF105" s="187"/>
    </row>
    <row r="106" spans="1:32" s="98" customFormat="1" ht="12.75">
      <c r="A106" s="157"/>
      <c r="B106" s="95"/>
      <c r="C106" s="95"/>
      <c r="D106" s="1"/>
      <c r="E106" s="1"/>
      <c r="F106" s="2"/>
      <c r="G106" s="1"/>
      <c r="H106" s="172"/>
      <c r="I106" s="2"/>
      <c r="J106" s="2"/>
      <c r="K106" s="1"/>
      <c r="L106" s="176"/>
      <c r="M106" s="176"/>
      <c r="N106" s="168"/>
      <c r="O106" s="168"/>
      <c r="P106" s="168"/>
      <c r="Q106" s="169"/>
      <c r="R106" s="133"/>
      <c r="S106" s="94"/>
      <c r="T106" s="94"/>
      <c r="U106" s="94"/>
      <c r="V106" s="94"/>
      <c r="W106" s="94"/>
      <c r="X106" s="94"/>
      <c r="Y106" s="94"/>
      <c r="Z106" s="94"/>
      <c r="AA106" s="94"/>
      <c r="AB106" s="128"/>
      <c r="AC106" s="94"/>
      <c r="AD106" s="94"/>
      <c r="AE106" s="187"/>
      <c r="AF106" s="187"/>
    </row>
    <row r="107" spans="1:32" s="98" customFormat="1" ht="12.75">
      <c r="A107" s="157"/>
      <c r="B107" s="95"/>
      <c r="C107" s="95"/>
      <c r="D107" s="1"/>
      <c r="E107" s="1"/>
      <c r="F107" s="2"/>
      <c r="G107" s="1"/>
      <c r="H107" s="172"/>
      <c r="I107" s="2"/>
      <c r="J107" s="2"/>
      <c r="K107" s="1"/>
      <c r="L107" s="176"/>
      <c r="M107" s="176"/>
      <c r="N107" s="168"/>
      <c r="O107" s="168"/>
      <c r="P107" s="168"/>
      <c r="Q107" s="169"/>
      <c r="R107" s="133"/>
      <c r="S107" s="94"/>
      <c r="T107" s="94"/>
      <c r="U107" s="94"/>
      <c r="V107" s="94"/>
      <c r="W107" s="94"/>
      <c r="X107" s="94"/>
      <c r="Y107" s="94"/>
      <c r="Z107" s="94"/>
      <c r="AA107" s="94"/>
      <c r="AB107" s="128"/>
      <c r="AC107" s="94"/>
      <c r="AD107" s="94"/>
      <c r="AE107" s="187"/>
      <c r="AF107" s="187"/>
    </row>
    <row r="108" spans="1:32" s="98" customFormat="1" ht="12.75">
      <c r="A108" s="157"/>
      <c r="B108" s="95"/>
      <c r="C108" s="95"/>
      <c r="D108" s="1"/>
      <c r="E108" s="1"/>
      <c r="F108" s="2"/>
      <c r="G108" s="1"/>
      <c r="H108" s="172"/>
      <c r="I108" s="2"/>
      <c r="J108" s="2"/>
      <c r="K108" s="1"/>
      <c r="L108" s="176"/>
      <c r="M108" s="176"/>
      <c r="N108" s="168"/>
      <c r="O108" s="168"/>
      <c r="P108" s="168"/>
      <c r="Q108" s="169"/>
      <c r="R108" s="133"/>
      <c r="S108" s="94"/>
      <c r="T108" s="94"/>
      <c r="U108" s="94"/>
      <c r="V108" s="94"/>
      <c r="W108" s="94"/>
      <c r="X108" s="94"/>
      <c r="Y108" s="94"/>
      <c r="Z108" s="94"/>
      <c r="AA108" s="94"/>
      <c r="AB108" s="128"/>
      <c r="AC108" s="94"/>
      <c r="AD108" s="94"/>
      <c r="AE108" s="187"/>
      <c r="AF108" s="187"/>
    </row>
    <row r="109" spans="1:32" s="98" customFormat="1" ht="12.75">
      <c r="A109" s="157"/>
      <c r="B109" s="95"/>
      <c r="C109" s="95"/>
      <c r="D109" s="1"/>
      <c r="E109" s="1"/>
      <c r="F109" s="2"/>
      <c r="G109" s="1"/>
      <c r="H109" s="172"/>
      <c r="I109" s="2"/>
      <c r="J109" s="2"/>
      <c r="K109" s="1"/>
      <c r="L109" s="176"/>
      <c r="M109" s="176"/>
      <c r="N109" s="168"/>
      <c r="O109" s="168"/>
      <c r="P109" s="168"/>
      <c r="Q109" s="169"/>
      <c r="R109" s="133"/>
      <c r="S109" s="94"/>
      <c r="T109" s="94"/>
      <c r="U109" s="94"/>
      <c r="V109" s="94"/>
      <c r="W109" s="94"/>
      <c r="X109" s="94"/>
      <c r="Y109" s="94"/>
      <c r="Z109" s="94"/>
      <c r="AA109" s="94"/>
      <c r="AB109" s="128"/>
      <c r="AC109" s="94"/>
      <c r="AD109" s="94"/>
      <c r="AE109" s="187"/>
      <c r="AF109" s="187"/>
    </row>
    <row r="110" spans="1:32" s="98" customFormat="1" ht="12.75">
      <c r="A110" s="157"/>
      <c r="B110" s="95"/>
      <c r="C110" s="95"/>
      <c r="D110" s="1"/>
      <c r="E110" s="1"/>
      <c r="F110" s="2"/>
      <c r="G110" s="1"/>
      <c r="H110" s="172"/>
      <c r="I110" s="2"/>
      <c r="J110" s="2"/>
      <c r="K110" s="1"/>
      <c r="L110" s="176"/>
      <c r="M110" s="176"/>
      <c r="N110" s="168"/>
      <c r="O110" s="168"/>
      <c r="P110" s="168"/>
      <c r="Q110" s="169"/>
      <c r="R110" s="133"/>
      <c r="S110" s="94"/>
      <c r="T110" s="94"/>
      <c r="U110" s="94"/>
      <c r="V110" s="94"/>
      <c r="W110" s="94"/>
      <c r="X110" s="94"/>
      <c r="Y110" s="94"/>
      <c r="Z110" s="94"/>
      <c r="AA110" s="94"/>
      <c r="AB110" s="128"/>
      <c r="AC110" s="94"/>
      <c r="AD110" s="94"/>
      <c r="AE110" s="187"/>
      <c r="AF110" s="187"/>
    </row>
    <row r="111" spans="1:32" s="98" customFormat="1" ht="12.75">
      <c r="A111" s="157"/>
      <c r="B111" s="95"/>
      <c r="C111" s="95"/>
      <c r="D111" s="1"/>
      <c r="E111" s="1"/>
      <c r="F111" s="2"/>
      <c r="G111" s="1"/>
      <c r="H111" s="172"/>
      <c r="I111" s="2"/>
      <c r="J111" s="2"/>
      <c r="K111" s="1"/>
      <c r="L111" s="176"/>
      <c r="M111" s="176"/>
      <c r="N111" s="168"/>
      <c r="O111" s="168"/>
      <c r="P111" s="168"/>
      <c r="Q111" s="169"/>
      <c r="R111" s="133"/>
      <c r="S111" s="94"/>
      <c r="T111" s="94"/>
      <c r="U111" s="94"/>
      <c r="V111" s="94"/>
      <c r="W111" s="94"/>
      <c r="X111" s="94"/>
      <c r="Y111" s="94"/>
      <c r="Z111" s="94"/>
      <c r="AA111" s="94"/>
      <c r="AB111" s="128"/>
      <c r="AC111" s="94"/>
      <c r="AD111" s="94"/>
      <c r="AE111" s="187"/>
      <c r="AF111" s="187"/>
    </row>
    <row r="112" spans="1:32" s="98" customFormat="1" ht="12.75">
      <c r="A112" s="157"/>
      <c r="B112" s="95"/>
      <c r="C112" s="95"/>
      <c r="D112" s="1"/>
      <c r="E112" s="1"/>
      <c r="F112" s="2"/>
      <c r="G112" s="1"/>
      <c r="H112" s="172"/>
      <c r="I112" s="2"/>
      <c r="J112" s="2"/>
      <c r="K112" s="1"/>
      <c r="L112" s="176"/>
      <c r="M112" s="176"/>
      <c r="N112" s="168"/>
      <c r="O112" s="168"/>
      <c r="P112" s="168"/>
      <c r="Q112" s="169"/>
      <c r="R112" s="133"/>
      <c r="S112" s="94"/>
      <c r="T112" s="94"/>
      <c r="U112" s="94"/>
      <c r="V112" s="94"/>
      <c r="W112" s="94"/>
      <c r="X112" s="94"/>
      <c r="Y112" s="94"/>
      <c r="Z112" s="94"/>
      <c r="AA112" s="94"/>
      <c r="AB112" s="128"/>
      <c r="AC112" s="94"/>
      <c r="AD112" s="94"/>
      <c r="AE112" s="187"/>
      <c r="AF112" s="187"/>
    </row>
    <row r="113" spans="1:32" s="98" customFormat="1" ht="12.75">
      <c r="A113" s="157"/>
      <c r="B113" s="95"/>
      <c r="C113" s="95"/>
      <c r="D113" s="1"/>
      <c r="E113" s="1"/>
      <c r="F113" s="2"/>
      <c r="G113" s="1"/>
      <c r="H113" s="172"/>
      <c r="I113" s="2"/>
      <c r="J113" s="2"/>
      <c r="K113" s="1"/>
      <c r="L113" s="176"/>
      <c r="M113" s="176"/>
      <c r="N113" s="168"/>
      <c r="O113" s="168"/>
      <c r="P113" s="168"/>
      <c r="Q113" s="169"/>
      <c r="R113" s="133"/>
      <c r="S113" s="94"/>
      <c r="T113" s="94"/>
      <c r="U113" s="94"/>
      <c r="V113" s="94"/>
      <c r="W113" s="94"/>
      <c r="X113" s="94"/>
      <c r="Y113" s="94"/>
      <c r="Z113" s="94"/>
      <c r="AA113" s="94"/>
      <c r="AB113" s="128"/>
      <c r="AC113" s="94"/>
      <c r="AD113" s="94"/>
      <c r="AE113" s="187"/>
      <c r="AF113" s="187"/>
    </row>
    <row r="114" spans="1:32" s="98" customFormat="1" ht="12.75">
      <c r="A114" s="157"/>
      <c r="B114" s="95"/>
      <c r="C114" s="95"/>
      <c r="D114" s="1"/>
      <c r="E114" s="1"/>
      <c r="F114" s="2"/>
      <c r="G114" s="1"/>
      <c r="H114" s="172"/>
      <c r="I114" s="2"/>
      <c r="J114" s="2"/>
      <c r="K114" s="1"/>
      <c r="L114" s="176"/>
      <c r="M114" s="176"/>
      <c r="N114" s="168"/>
      <c r="O114" s="168"/>
      <c r="P114" s="168"/>
      <c r="Q114" s="169"/>
      <c r="R114" s="133"/>
      <c r="S114" s="94"/>
      <c r="T114" s="94"/>
      <c r="U114" s="94"/>
      <c r="V114" s="94"/>
      <c r="W114" s="94"/>
      <c r="X114" s="94"/>
      <c r="Y114" s="94"/>
      <c r="Z114" s="94"/>
      <c r="AA114" s="94"/>
      <c r="AB114" s="128"/>
      <c r="AC114" s="94"/>
      <c r="AD114" s="94"/>
      <c r="AE114" s="187"/>
      <c r="AF114" s="187"/>
    </row>
    <row r="115" spans="1:32" s="98" customFormat="1" ht="12.75">
      <c r="A115" s="157"/>
      <c r="B115" s="95"/>
      <c r="C115" s="95"/>
      <c r="D115" s="1"/>
      <c r="E115" s="1"/>
      <c r="F115" s="2"/>
      <c r="G115" s="1"/>
      <c r="H115" s="172"/>
      <c r="I115" s="2"/>
      <c r="J115" s="2"/>
      <c r="K115" s="1"/>
      <c r="L115" s="176"/>
      <c r="M115" s="176"/>
      <c r="N115" s="168"/>
      <c r="O115" s="168"/>
      <c r="P115" s="168"/>
      <c r="Q115" s="169"/>
      <c r="R115" s="133"/>
      <c r="S115" s="94"/>
      <c r="T115" s="94"/>
      <c r="U115" s="94"/>
      <c r="V115" s="94"/>
      <c r="W115" s="94"/>
      <c r="X115" s="94"/>
      <c r="Y115" s="94"/>
      <c r="Z115" s="94"/>
      <c r="AA115" s="94"/>
      <c r="AB115" s="128"/>
      <c r="AC115" s="94"/>
      <c r="AD115" s="94"/>
      <c r="AE115" s="187"/>
      <c r="AF115" s="187"/>
    </row>
    <row r="116" spans="1:32" s="98" customFormat="1" ht="12.75">
      <c r="A116" s="157"/>
      <c r="B116" s="95"/>
      <c r="C116" s="95"/>
      <c r="D116" s="1"/>
      <c r="E116" s="1"/>
      <c r="F116" s="2"/>
      <c r="G116" s="1"/>
      <c r="H116" s="172"/>
      <c r="I116" s="2"/>
      <c r="J116" s="2"/>
      <c r="K116" s="1"/>
      <c r="L116" s="176"/>
      <c r="M116" s="176"/>
      <c r="N116" s="168"/>
      <c r="O116" s="168"/>
      <c r="P116" s="168"/>
      <c r="Q116" s="169"/>
      <c r="R116" s="133"/>
      <c r="S116" s="94"/>
      <c r="T116" s="94"/>
      <c r="U116" s="94"/>
      <c r="V116" s="94"/>
      <c r="W116" s="94"/>
      <c r="X116" s="94"/>
      <c r="Y116" s="94"/>
      <c r="Z116" s="94"/>
      <c r="AA116" s="94"/>
      <c r="AB116" s="128"/>
      <c r="AC116" s="94"/>
      <c r="AD116" s="94"/>
      <c r="AE116" s="187"/>
      <c r="AF116" s="187"/>
    </row>
    <row r="117" spans="1:32" s="98" customFormat="1" ht="12.75">
      <c r="A117" s="157"/>
      <c r="B117" s="95"/>
      <c r="C117" s="95"/>
      <c r="D117" s="1"/>
      <c r="E117" s="1"/>
      <c r="F117" s="2"/>
      <c r="G117" s="1"/>
      <c r="H117" s="172"/>
      <c r="I117" s="2"/>
      <c r="J117" s="2"/>
      <c r="K117" s="1"/>
      <c r="L117" s="176"/>
      <c r="M117" s="176"/>
      <c r="N117" s="168"/>
      <c r="O117" s="168"/>
      <c r="P117" s="168"/>
      <c r="Q117" s="169"/>
      <c r="R117" s="133"/>
      <c r="S117" s="94"/>
      <c r="T117" s="94"/>
      <c r="U117" s="94"/>
      <c r="V117" s="94"/>
      <c r="W117" s="94"/>
      <c r="X117" s="94"/>
      <c r="Y117" s="94"/>
      <c r="Z117" s="94"/>
      <c r="AA117" s="94"/>
      <c r="AB117" s="128"/>
      <c r="AC117" s="94"/>
      <c r="AD117" s="94"/>
      <c r="AE117" s="187"/>
      <c r="AF117" s="187"/>
    </row>
    <row r="118" spans="1:32" s="98" customFormat="1" ht="12.75">
      <c r="A118" s="157"/>
      <c r="B118" s="95"/>
      <c r="C118" s="95"/>
      <c r="D118" s="1"/>
      <c r="E118" s="1"/>
      <c r="F118" s="2"/>
      <c r="G118" s="1"/>
      <c r="H118" s="172"/>
      <c r="I118" s="2"/>
      <c r="J118" s="2"/>
      <c r="K118" s="1"/>
      <c r="L118" s="176"/>
      <c r="M118" s="176"/>
      <c r="N118" s="168"/>
      <c r="O118" s="168"/>
      <c r="P118" s="168"/>
      <c r="Q118" s="169"/>
      <c r="R118" s="133"/>
      <c r="S118" s="94"/>
      <c r="T118" s="94"/>
      <c r="U118" s="94"/>
      <c r="V118" s="94"/>
      <c r="W118" s="94"/>
      <c r="X118" s="94"/>
      <c r="Y118" s="94"/>
      <c r="Z118" s="94"/>
      <c r="AA118" s="94"/>
      <c r="AB118" s="128"/>
      <c r="AC118" s="94"/>
      <c r="AD118" s="94"/>
      <c r="AE118" s="187"/>
      <c r="AF118" s="187"/>
    </row>
    <row r="119" spans="1:32" s="98" customFormat="1" ht="12.75">
      <c r="A119" s="157"/>
      <c r="B119" s="95"/>
      <c r="C119" s="95"/>
      <c r="D119" s="1"/>
      <c r="E119" s="1"/>
      <c r="F119" s="2"/>
      <c r="G119" s="1"/>
      <c r="H119" s="172"/>
      <c r="I119" s="2"/>
      <c r="J119" s="2"/>
      <c r="K119" s="1"/>
      <c r="L119" s="176"/>
      <c r="M119" s="176"/>
      <c r="N119" s="168"/>
      <c r="O119" s="168"/>
      <c r="P119" s="168"/>
      <c r="Q119" s="169"/>
      <c r="R119" s="133"/>
      <c r="S119" s="94"/>
      <c r="T119" s="94"/>
      <c r="U119" s="94"/>
      <c r="V119" s="94"/>
      <c r="W119" s="94"/>
      <c r="X119" s="94"/>
      <c r="Y119" s="94"/>
      <c r="Z119" s="94"/>
      <c r="AA119" s="94"/>
      <c r="AB119" s="128"/>
      <c r="AC119" s="94"/>
      <c r="AD119" s="94"/>
      <c r="AE119" s="187"/>
      <c r="AF119" s="187"/>
    </row>
    <row r="120" spans="1:32" s="98" customFormat="1" ht="12.75">
      <c r="A120" s="157"/>
      <c r="B120" s="95"/>
      <c r="C120" s="95"/>
      <c r="D120" s="1"/>
      <c r="E120" s="1"/>
      <c r="F120" s="2"/>
      <c r="G120" s="1"/>
      <c r="H120" s="172"/>
      <c r="I120" s="2"/>
      <c r="J120" s="2"/>
      <c r="K120" s="1"/>
      <c r="L120" s="176"/>
      <c r="M120" s="176"/>
      <c r="N120" s="168"/>
      <c r="O120" s="168"/>
      <c r="P120" s="168"/>
      <c r="Q120" s="169"/>
      <c r="R120" s="133"/>
      <c r="S120" s="94"/>
      <c r="T120" s="94"/>
      <c r="U120" s="94"/>
      <c r="V120" s="94"/>
      <c r="W120" s="94"/>
      <c r="X120" s="94"/>
      <c r="Y120" s="94"/>
      <c r="Z120" s="94"/>
      <c r="AA120" s="94"/>
      <c r="AB120" s="128"/>
      <c r="AC120" s="94"/>
      <c r="AD120" s="94"/>
      <c r="AE120" s="187"/>
      <c r="AF120" s="187"/>
    </row>
    <row r="121" spans="1:32" s="98" customFormat="1" ht="12.75">
      <c r="A121" s="157"/>
      <c r="B121" s="95"/>
      <c r="C121" s="95"/>
      <c r="D121" s="1"/>
      <c r="E121" s="1"/>
      <c r="F121" s="2"/>
      <c r="G121" s="1"/>
      <c r="H121" s="172"/>
      <c r="I121" s="2"/>
      <c r="J121" s="2"/>
      <c r="K121" s="1"/>
      <c r="L121" s="176"/>
      <c r="M121" s="176"/>
      <c r="N121" s="168"/>
      <c r="O121" s="168"/>
      <c r="P121" s="168"/>
      <c r="Q121" s="169"/>
      <c r="R121" s="133"/>
      <c r="S121" s="94"/>
      <c r="T121" s="94"/>
      <c r="U121" s="94"/>
      <c r="V121" s="94"/>
      <c r="W121" s="94"/>
      <c r="X121" s="94"/>
      <c r="Y121" s="94"/>
      <c r="Z121" s="94"/>
      <c r="AA121" s="94"/>
      <c r="AB121" s="128"/>
      <c r="AC121" s="94"/>
      <c r="AD121" s="94"/>
      <c r="AE121" s="187"/>
      <c r="AF121" s="187"/>
    </row>
    <row r="122" spans="1:32" s="98" customFormat="1" ht="12.75">
      <c r="A122" s="157"/>
      <c r="B122" s="95"/>
      <c r="C122" s="95"/>
      <c r="D122" s="1"/>
      <c r="E122" s="1"/>
      <c r="F122" s="2"/>
      <c r="G122" s="1"/>
      <c r="H122" s="172"/>
      <c r="I122" s="2"/>
      <c r="J122" s="2"/>
      <c r="K122" s="1"/>
      <c r="L122" s="176"/>
      <c r="M122" s="176"/>
      <c r="N122" s="168"/>
      <c r="O122" s="168"/>
      <c r="P122" s="168"/>
      <c r="Q122" s="169"/>
      <c r="R122" s="133"/>
      <c r="S122" s="94"/>
      <c r="T122" s="94"/>
      <c r="U122" s="94"/>
      <c r="V122" s="94"/>
      <c r="W122" s="94"/>
      <c r="X122" s="94"/>
      <c r="Y122" s="94"/>
      <c r="Z122" s="94"/>
      <c r="AA122" s="94"/>
      <c r="AB122" s="128"/>
      <c r="AC122" s="94"/>
      <c r="AD122" s="94"/>
      <c r="AE122" s="187"/>
      <c r="AF122" s="187"/>
    </row>
    <row r="123" spans="1:32" s="98" customFormat="1" ht="12.75">
      <c r="A123" s="157"/>
      <c r="B123" s="95"/>
      <c r="C123" s="95"/>
      <c r="D123" s="1"/>
      <c r="E123" s="1"/>
      <c r="F123" s="2"/>
      <c r="G123" s="1"/>
      <c r="H123" s="172"/>
      <c r="I123" s="2"/>
      <c r="J123" s="2"/>
      <c r="K123" s="1"/>
      <c r="L123" s="176"/>
      <c r="M123" s="176"/>
      <c r="N123" s="168"/>
      <c r="O123" s="168"/>
      <c r="P123" s="168"/>
      <c r="Q123" s="169"/>
      <c r="R123" s="133"/>
      <c r="S123" s="94"/>
      <c r="T123" s="94"/>
      <c r="U123" s="94"/>
      <c r="V123" s="94"/>
      <c r="W123" s="94"/>
      <c r="X123" s="94"/>
      <c r="Y123" s="94"/>
      <c r="Z123" s="94"/>
      <c r="AA123" s="94"/>
      <c r="AB123" s="128"/>
      <c r="AC123" s="94"/>
      <c r="AD123" s="94"/>
      <c r="AE123" s="187"/>
      <c r="AF123" s="187"/>
    </row>
    <row r="124" spans="1:32" s="98" customFormat="1" ht="12.75">
      <c r="A124" s="157"/>
      <c r="B124" s="95"/>
      <c r="C124" s="95"/>
      <c r="D124" s="1"/>
      <c r="E124" s="1"/>
      <c r="F124" s="2"/>
      <c r="G124" s="1"/>
      <c r="H124" s="172"/>
      <c r="I124" s="2"/>
      <c r="J124" s="2"/>
      <c r="K124" s="1"/>
      <c r="L124" s="176"/>
      <c r="M124" s="176"/>
      <c r="N124" s="168"/>
      <c r="O124" s="168"/>
      <c r="P124" s="168"/>
      <c r="Q124" s="169"/>
      <c r="R124" s="133"/>
      <c r="S124" s="94"/>
      <c r="T124" s="94"/>
      <c r="U124" s="94"/>
      <c r="V124" s="94"/>
      <c r="W124" s="94"/>
      <c r="X124" s="94"/>
      <c r="Y124" s="94"/>
      <c r="Z124" s="94"/>
      <c r="AA124" s="94"/>
      <c r="AB124" s="128"/>
      <c r="AC124" s="94"/>
      <c r="AD124" s="94"/>
      <c r="AE124" s="187"/>
      <c r="AF124" s="187"/>
    </row>
    <row r="125" spans="1:32" s="98" customFormat="1" ht="12.75">
      <c r="A125" s="157"/>
      <c r="B125" s="95"/>
      <c r="C125" s="95"/>
      <c r="D125" s="1"/>
      <c r="E125" s="1"/>
      <c r="F125" s="2"/>
      <c r="G125" s="1"/>
      <c r="H125" s="172"/>
      <c r="I125" s="2"/>
      <c r="J125" s="2"/>
      <c r="K125" s="1"/>
      <c r="L125" s="176"/>
      <c r="M125" s="176"/>
      <c r="N125" s="168"/>
      <c r="O125" s="168"/>
      <c r="P125" s="168"/>
      <c r="Q125" s="169"/>
      <c r="R125" s="133"/>
      <c r="S125" s="94"/>
      <c r="T125" s="94"/>
      <c r="U125" s="94"/>
      <c r="V125" s="94"/>
      <c r="W125" s="94"/>
      <c r="X125" s="94"/>
      <c r="Y125" s="94"/>
      <c r="Z125" s="94"/>
      <c r="AA125" s="94"/>
      <c r="AB125" s="128"/>
      <c r="AC125" s="94"/>
      <c r="AD125" s="94"/>
      <c r="AE125" s="187"/>
      <c r="AF125" s="187"/>
    </row>
    <row r="126" spans="1:32" s="98" customFormat="1" ht="12.75">
      <c r="A126" s="157"/>
      <c r="B126" s="95"/>
      <c r="C126" s="95"/>
      <c r="D126" s="1"/>
      <c r="E126" s="1"/>
      <c r="F126" s="2"/>
      <c r="G126" s="1"/>
      <c r="H126" s="172"/>
      <c r="I126" s="2"/>
      <c r="J126" s="2"/>
      <c r="K126" s="1"/>
      <c r="L126" s="176"/>
      <c r="M126" s="176"/>
      <c r="N126" s="168"/>
      <c r="O126" s="168"/>
      <c r="P126" s="168"/>
      <c r="Q126" s="169"/>
      <c r="R126" s="133"/>
      <c r="S126" s="94"/>
      <c r="T126" s="94"/>
      <c r="U126" s="94"/>
      <c r="V126" s="94"/>
      <c r="W126" s="94"/>
      <c r="X126" s="94"/>
      <c r="Y126" s="94"/>
      <c r="Z126" s="94"/>
      <c r="AA126" s="94"/>
      <c r="AB126" s="128"/>
      <c r="AC126" s="94"/>
      <c r="AD126" s="94"/>
      <c r="AE126" s="187"/>
      <c r="AF126" s="187"/>
    </row>
    <row r="127" spans="1:32" s="98" customFormat="1" ht="12.75">
      <c r="A127" s="157"/>
      <c r="B127" s="95"/>
      <c r="C127" s="95"/>
      <c r="D127" s="1"/>
      <c r="E127" s="1"/>
      <c r="F127" s="2"/>
      <c r="G127" s="1"/>
      <c r="H127" s="172"/>
      <c r="I127" s="2"/>
      <c r="J127" s="2"/>
      <c r="K127" s="1"/>
      <c r="L127" s="176"/>
      <c r="M127" s="176"/>
      <c r="N127" s="168"/>
      <c r="O127" s="168"/>
      <c r="P127" s="168"/>
      <c r="Q127" s="169"/>
      <c r="R127" s="133"/>
      <c r="S127" s="94"/>
      <c r="T127" s="94"/>
      <c r="U127" s="94"/>
      <c r="V127" s="94"/>
      <c r="W127" s="94"/>
      <c r="X127" s="94"/>
      <c r="Y127" s="94"/>
      <c r="Z127" s="94"/>
      <c r="AA127" s="94"/>
      <c r="AB127" s="128"/>
      <c r="AC127" s="94"/>
      <c r="AD127" s="94"/>
      <c r="AE127" s="187"/>
      <c r="AF127" s="187"/>
    </row>
    <row r="128" spans="1:32" s="98" customFormat="1" ht="12.75">
      <c r="A128" s="157"/>
      <c r="B128" s="95"/>
      <c r="C128" s="95"/>
      <c r="D128" s="1"/>
      <c r="E128" s="1"/>
      <c r="F128" s="2"/>
      <c r="G128" s="1"/>
      <c r="H128" s="172"/>
      <c r="I128" s="2"/>
      <c r="J128" s="2"/>
      <c r="K128" s="1"/>
      <c r="L128" s="176"/>
      <c r="M128" s="176"/>
      <c r="N128" s="168"/>
      <c r="O128" s="168"/>
      <c r="P128" s="168"/>
      <c r="Q128" s="169"/>
      <c r="R128" s="133"/>
      <c r="S128" s="94"/>
      <c r="T128" s="94"/>
      <c r="U128" s="94"/>
      <c r="V128" s="94"/>
      <c r="W128" s="94"/>
      <c r="X128" s="94"/>
      <c r="Y128" s="94"/>
      <c r="Z128" s="94"/>
      <c r="AA128" s="94"/>
      <c r="AB128" s="128"/>
      <c r="AC128" s="94"/>
      <c r="AD128" s="94"/>
      <c r="AE128" s="187"/>
      <c r="AF128" s="187"/>
    </row>
    <row r="129" spans="1:32" s="98" customFormat="1" ht="12.75">
      <c r="A129" s="157"/>
      <c r="B129" s="95"/>
      <c r="C129" s="95"/>
      <c r="D129" s="1"/>
      <c r="E129" s="1"/>
      <c r="F129" s="2"/>
      <c r="G129" s="1"/>
      <c r="H129" s="172"/>
      <c r="I129" s="2"/>
      <c r="J129" s="2"/>
      <c r="K129" s="1"/>
      <c r="L129" s="176"/>
      <c r="M129" s="176"/>
      <c r="N129" s="168"/>
      <c r="O129" s="168"/>
      <c r="P129" s="168"/>
      <c r="Q129" s="169"/>
      <c r="R129" s="133"/>
      <c r="S129" s="94"/>
      <c r="T129" s="94"/>
      <c r="U129" s="94"/>
      <c r="V129" s="94"/>
      <c r="W129" s="94"/>
      <c r="X129" s="94"/>
      <c r="Y129" s="94"/>
      <c r="Z129" s="94"/>
      <c r="AA129" s="94"/>
      <c r="AB129" s="128"/>
      <c r="AC129" s="94"/>
      <c r="AD129" s="94"/>
      <c r="AE129" s="187"/>
      <c r="AF129" s="187"/>
    </row>
    <row r="130" spans="1:32" s="98" customFormat="1" ht="12.75">
      <c r="A130" s="157"/>
      <c r="B130" s="95"/>
      <c r="C130" s="95"/>
      <c r="D130" s="1"/>
      <c r="E130" s="1"/>
      <c r="F130" s="2"/>
      <c r="G130" s="1"/>
      <c r="H130" s="172"/>
      <c r="I130" s="2"/>
      <c r="J130" s="2"/>
      <c r="K130" s="1"/>
      <c r="L130" s="176"/>
      <c r="M130" s="176"/>
      <c r="N130" s="168"/>
      <c r="O130" s="168"/>
      <c r="P130" s="168"/>
      <c r="Q130" s="169"/>
      <c r="R130" s="133"/>
      <c r="S130" s="94"/>
      <c r="T130" s="94"/>
      <c r="U130" s="94"/>
      <c r="V130" s="94"/>
      <c r="W130" s="94"/>
      <c r="X130" s="94"/>
      <c r="Y130" s="94"/>
      <c r="Z130" s="94"/>
      <c r="AA130" s="94"/>
      <c r="AB130" s="128"/>
      <c r="AC130" s="94"/>
      <c r="AD130" s="94"/>
      <c r="AE130" s="187"/>
      <c r="AF130" s="187"/>
    </row>
    <row r="131" spans="1:32" s="98" customFormat="1" ht="12.75">
      <c r="A131" s="157"/>
      <c r="B131" s="95"/>
      <c r="C131" s="95"/>
      <c r="D131" s="1"/>
      <c r="E131" s="1"/>
      <c r="F131" s="2"/>
      <c r="G131" s="1"/>
      <c r="H131" s="172"/>
      <c r="I131" s="2"/>
      <c r="J131" s="2"/>
      <c r="K131" s="1"/>
      <c r="L131" s="176"/>
      <c r="M131" s="176"/>
      <c r="N131" s="168"/>
      <c r="O131" s="168"/>
      <c r="P131" s="168"/>
      <c r="Q131" s="169"/>
      <c r="R131" s="133"/>
      <c r="S131" s="94"/>
      <c r="T131" s="94"/>
      <c r="U131" s="94"/>
      <c r="V131" s="94"/>
      <c r="W131" s="94"/>
      <c r="X131" s="94"/>
      <c r="Y131" s="94"/>
      <c r="Z131" s="94"/>
      <c r="AA131" s="94"/>
      <c r="AB131" s="128"/>
      <c r="AC131" s="94"/>
      <c r="AD131" s="94"/>
      <c r="AE131" s="187"/>
      <c r="AF131" s="187"/>
    </row>
    <row r="132" spans="1:32" s="98" customFormat="1" ht="12.75">
      <c r="A132" s="157"/>
      <c r="B132" s="95"/>
      <c r="C132" s="95"/>
      <c r="D132" s="1"/>
      <c r="E132" s="1"/>
      <c r="F132" s="2"/>
      <c r="G132" s="1"/>
      <c r="H132" s="172"/>
      <c r="I132" s="2"/>
      <c r="J132" s="2"/>
      <c r="K132" s="1"/>
      <c r="L132" s="176"/>
      <c r="M132" s="176"/>
      <c r="N132" s="168"/>
      <c r="O132" s="168"/>
      <c r="P132" s="168"/>
      <c r="Q132" s="169"/>
      <c r="R132" s="133"/>
      <c r="S132" s="94"/>
      <c r="T132" s="94"/>
      <c r="U132" s="94"/>
      <c r="V132" s="94"/>
      <c r="W132" s="94"/>
      <c r="X132" s="94"/>
      <c r="Y132" s="94"/>
      <c r="Z132" s="94"/>
      <c r="AA132" s="94"/>
      <c r="AB132" s="128"/>
      <c r="AC132" s="94"/>
      <c r="AD132" s="94"/>
      <c r="AE132" s="187"/>
      <c r="AF132" s="187"/>
    </row>
    <row r="133" spans="1:32" s="98" customFormat="1" ht="12.75">
      <c r="A133" s="157"/>
      <c r="B133" s="95"/>
      <c r="C133" s="95"/>
      <c r="D133" s="1"/>
      <c r="E133" s="1"/>
      <c r="F133" s="2"/>
      <c r="G133" s="1"/>
      <c r="H133" s="172"/>
      <c r="I133" s="2"/>
      <c r="J133" s="2"/>
      <c r="K133" s="1"/>
      <c r="L133" s="176"/>
      <c r="M133" s="176"/>
      <c r="N133" s="168"/>
      <c r="O133" s="168"/>
      <c r="P133" s="168"/>
      <c r="Q133" s="169"/>
      <c r="R133" s="133"/>
      <c r="S133" s="94"/>
      <c r="T133" s="94"/>
      <c r="U133" s="94"/>
      <c r="V133" s="94"/>
      <c r="W133" s="94"/>
      <c r="X133" s="94"/>
      <c r="Y133" s="94"/>
      <c r="Z133" s="94"/>
      <c r="AA133" s="94"/>
      <c r="AB133" s="128"/>
      <c r="AC133" s="94"/>
      <c r="AD133" s="94"/>
      <c r="AE133" s="187"/>
      <c r="AF133" s="187"/>
    </row>
    <row r="134" spans="1:32" s="98" customFormat="1" ht="12.75">
      <c r="A134" s="157"/>
      <c r="B134" s="95"/>
      <c r="C134" s="95"/>
      <c r="D134" s="1"/>
      <c r="E134" s="1"/>
      <c r="F134" s="2"/>
      <c r="G134" s="1"/>
      <c r="H134" s="172"/>
      <c r="I134" s="2"/>
      <c r="J134" s="2"/>
      <c r="K134" s="1"/>
      <c r="L134" s="176"/>
      <c r="M134" s="176"/>
      <c r="N134" s="168"/>
      <c r="O134" s="168"/>
      <c r="P134" s="168"/>
      <c r="Q134" s="169"/>
      <c r="R134" s="133"/>
      <c r="S134" s="94"/>
      <c r="T134" s="94"/>
      <c r="U134" s="94"/>
      <c r="V134" s="94"/>
      <c r="W134" s="94"/>
      <c r="X134" s="94"/>
      <c r="Y134" s="94"/>
      <c r="Z134" s="94"/>
      <c r="AA134" s="94"/>
      <c r="AB134" s="128"/>
      <c r="AC134" s="94"/>
      <c r="AD134" s="94"/>
      <c r="AE134" s="187"/>
      <c r="AF134" s="187"/>
    </row>
    <row r="135" spans="1:32" s="98" customFormat="1" ht="12.75">
      <c r="A135" s="157"/>
      <c r="B135" s="95"/>
      <c r="C135" s="95"/>
      <c r="D135" s="1"/>
      <c r="E135" s="1"/>
      <c r="F135" s="2"/>
      <c r="G135" s="1"/>
      <c r="H135" s="172"/>
      <c r="I135" s="2"/>
      <c r="J135" s="2"/>
      <c r="K135" s="1"/>
      <c r="L135" s="176"/>
      <c r="M135" s="176"/>
      <c r="N135" s="168"/>
      <c r="O135" s="168"/>
      <c r="P135" s="168"/>
      <c r="Q135" s="169"/>
      <c r="R135" s="133"/>
      <c r="S135" s="94"/>
      <c r="T135" s="94"/>
      <c r="U135" s="94"/>
      <c r="V135" s="94"/>
      <c r="W135" s="94"/>
      <c r="X135" s="94"/>
      <c r="Y135" s="94"/>
      <c r="Z135" s="94"/>
      <c r="AA135" s="94"/>
      <c r="AB135" s="128"/>
      <c r="AC135" s="94"/>
      <c r="AD135" s="94"/>
      <c r="AE135" s="187"/>
      <c r="AF135" s="187"/>
    </row>
    <row r="136" spans="1:32" s="98" customFormat="1" ht="12.75">
      <c r="A136" s="157"/>
      <c r="B136" s="95"/>
      <c r="C136" s="95"/>
      <c r="D136" s="1"/>
      <c r="E136" s="1"/>
      <c r="F136" s="2"/>
      <c r="G136" s="1"/>
      <c r="H136" s="172"/>
      <c r="I136" s="2"/>
      <c r="J136" s="2"/>
      <c r="K136" s="1"/>
      <c r="L136" s="176"/>
      <c r="M136" s="176"/>
      <c r="N136" s="168"/>
      <c r="O136" s="168"/>
      <c r="P136" s="168"/>
      <c r="Q136" s="169"/>
      <c r="R136" s="133"/>
      <c r="S136" s="94"/>
      <c r="T136" s="94"/>
      <c r="U136" s="94"/>
      <c r="V136" s="94"/>
      <c r="W136" s="94"/>
      <c r="X136" s="94"/>
      <c r="Y136" s="94"/>
      <c r="Z136" s="94"/>
      <c r="AA136" s="94"/>
      <c r="AB136" s="128"/>
      <c r="AC136" s="94"/>
      <c r="AD136" s="94"/>
      <c r="AE136" s="187"/>
      <c r="AF136" s="187"/>
    </row>
    <row r="137" spans="1:32" s="98" customFormat="1" ht="12.75">
      <c r="A137" s="157"/>
      <c r="B137" s="95"/>
      <c r="C137" s="95"/>
      <c r="D137" s="1"/>
      <c r="E137" s="1"/>
      <c r="F137" s="2"/>
      <c r="G137" s="1"/>
      <c r="H137" s="172"/>
      <c r="I137" s="2"/>
      <c r="J137" s="2"/>
      <c r="K137" s="1"/>
      <c r="L137" s="176"/>
      <c r="M137" s="176"/>
      <c r="N137" s="168"/>
      <c r="O137" s="168"/>
      <c r="P137" s="168"/>
      <c r="Q137" s="169"/>
      <c r="R137" s="133"/>
      <c r="S137" s="94"/>
      <c r="T137" s="94"/>
      <c r="U137" s="94"/>
      <c r="V137" s="94"/>
      <c r="W137" s="94"/>
      <c r="X137" s="94"/>
      <c r="Y137" s="94"/>
      <c r="Z137" s="94"/>
      <c r="AA137" s="94"/>
      <c r="AB137" s="128"/>
      <c r="AC137" s="94"/>
      <c r="AD137" s="94"/>
      <c r="AE137" s="187"/>
      <c r="AF137" s="187"/>
    </row>
    <row r="138" spans="1:32" s="98" customFormat="1" ht="12.75">
      <c r="A138" s="157"/>
      <c r="B138" s="95"/>
      <c r="C138" s="95"/>
      <c r="D138" s="1"/>
      <c r="E138" s="1"/>
      <c r="F138" s="2"/>
      <c r="G138" s="1"/>
      <c r="H138" s="172"/>
      <c r="I138" s="2"/>
      <c r="J138" s="2"/>
      <c r="K138" s="1"/>
      <c r="L138" s="176"/>
      <c r="M138" s="176"/>
      <c r="N138" s="168"/>
      <c r="O138" s="168"/>
      <c r="P138" s="168"/>
      <c r="Q138" s="169"/>
      <c r="R138" s="133"/>
      <c r="S138" s="94"/>
      <c r="T138" s="94"/>
      <c r="U138" s="94"/>
      <c r="V138" s="94"/>
      <c r="W138" s="94"/>
      <c r="X138" s="94"/>
      <c r="Y138" s="94"/>
      <c r="Z138" s="94"/>
      <c r="AA138" s="94"/>
      <c r="AB138" s="128"/>
      <c r="AC138" s="94"/>
      <c r="AD138" s="94"/>
      <c r="AE138" s="187"/>
      <c r="AF138" s="187"/>
    </row>
    <row r="139" spans="1:32" s="98" customFormat="1" ht="12.75">
      <c r="A139" s="157"/>
      <c r="B139" s="95"/>
      <c r="C139" s="95"/>
      <c r="D139" s="1"/>
      <c r="E139" s="1"/>
      <c r="F139" s="2"/>
      <c r="G139" s="1"/>
      <c r="H139" s="172"/>
      <c r="I139" s="2"/>
      <c r="J139" s="2"/>
      <c r="K139" s="1"/>
      <c r="L139" s="176"/>
      <c r="M139" s="176"/>
      <c r="N139" s="168"/>
      <c r="O139" s="168"/>
      <c r="P139" s="168"/>
      <c r="Q139" s="169"/>
      <c r="R139" s="133"/>
      <c r="S139" s="94"/>
      <c r="T139" s="94"/>
      <c r="U139" s="94"/>
      <c r="V139" s="94"/>
      <c r="W139" s="94"/>
      <c r="X139" s="94"/>
      <c r="Y139" s="94"/>
      <c r="Z139" s="94"/>
      <c r="AA139" s="94"/>
      <c r="AB139" s="128"/>
      <c r="AC139" s="94"/>
      <c r="AD139" s="94"/>
      <c r="AE139" s="187"/>
      <c r="AF139" s="187"/>
    </row>
    <row r="140" spans="1:32" s="98" customFormat="1" ht="12.75">
      <c r="A140" s="157"/>
      <c r="B140" s="95"/>
      <c r="C140" s="95"/>
      <c r="D140" s="1"/>
      <c r="E140" s="1"/>
      <c r="F140" s="2"/>
      <c r="G140" s="1"/>
      <c r="H140" s="172"/>
      <c r="I140" s="2"/>
      <c r="J140" s="2"/>
      <c r="K140" s="1"/>
      <c r="L140" s="176"/>
      <c r="M140" s="176"/>
      <c r="N140" s="168"/>
      <c r="O140" s="168"/>
      <c r="P140" s="168"/>
      <c r="Q140" s="169"/>
      <c r="R140" s="133"/>
      <c r="S140" s="94"/>
      <c r="T140" s="94"/>
      <c r="U140" s="94"/>
      <c r="V140" s="94"/>
      <c r="W140" s="94"/>
      <c r="X140" s="94"/>
      <c r="Y140" s="94"/>
      <c r="Z140" s="94"/>
      <c r="AA140" s="94"/>
      <c r="AB140" s="128"/>
      <c r="AC140" s="94"/>
      <c r="AD140" s="94"/>
      <c r="AE140" s="187"/>
      <c r="AF140" s="187"/>
    </row>
    <row r="141" spans="1:32" s="98" customFormat="1" ht="12.75">
      <c r="A141" s="157"/>
      <c r="B141" s="95"/>
      <c r="C141" s="95"/>
      <c r="D141" s="1"/>
      <c r="E141" s="1"/>
      <c r="F141" s="2"/>
      <c r="G141" s="1"/>
      <c r="H141" s="172"/>
      <c r="I141" s="2"/>
      <c r="J141" s="2"/>
      <c r="K141" s="1"/>
      <c r="L141" s="176"/>
      <c r="M141" s="176"/>
      <c r="N141" s="168"/>
      <c r="O141" s="168"/>
      <c r="P141" s="168"/>
      <c r="Q141" s="169"/>
      <c r="R141" s="133"/>
      <c r="S141" s="94"/>
      <c r="T141" s="94"/>
      <c r="U141" s="94"/>
      <c r="V141" s="94"/>
      <c r="W141" s="94"/>
      <c r="X141" s="94"/>
      <c r="Y141" s="94"/>
      <c r="Z141" s="94"/>
      <c r="AA141" s="94"/>
      <c r="AB141" s="128"/>
      <c r="AC141" s="94"/>
      <c r="AD141" s="94"/>
      <c r="AE141" s="187"/>
      <c r="AF141" s="187"/>
    </row>
    <row r="142" spans="1:32" s="98" customFormat="1" ht="12.75">
      <c r="A142" s="157"/>
      <c r="B142" s="95"/>
      <c r="C142" s="95"/>
      <c r="D142" s="1"/>
      <c r="E142" s="1"/>
      <c r="F142" s="2"/>
      <c r="G142" s="1"/>
      <c r="H142" s="172"/>
      <c r="I142" s="2"/>
      <c r="J142" s="2"/>
      <c r="K142" s="1"/>
      <c r="L142" s="176"/>
      <c r="M142" s="176"/>
      <c r="N142" s="168"/>
      <c r="O142" s="168"/>
      <c r="P142" s="168"/>
      <c r="Q142" s="169"/>
      <c r="R142" s="133"/>
      <c r="S142" s="94"/>
      <c r="T142" s="94"/>
      <c r="U142" s="94"/>
      <c r="V142" s="94"/>
      <c r="W142" s="94"/>
      <c r="X142" s="94"/>
      <c r="Y142" s="94"/>
      <c r="Z142" s="94"/>
      <c r="AA142" s="94"/>
      <c r="AB142" s="128"/>
      <c r="AC142" s="94"/>
      <c r="AD142" s="94"/>
      <c r="AE142" s="187"/>
      <c r="AF142" s="187"/>
    </row>
    <row r="143" spans="1:32" s="98" customFormat="1" ht="12.75">
      <c r="A143" s="157"/>
      <c r="B143" s="95"/>
      <c r="C143" s="95"/>
      <c r="D143" s="1"/>
      <c r="E143" s="1"/>
      <c r="F143" s="2"/>
      <c r="G143" s="1"/>
      <c r="H143" s="172"/>
      <c r="I143" s="2"/>
      <c r="J143" s="2"/>
      <c r="K143" s="1"/>
      <c r="L143" s="176"/>
      <c r="M143" s="176"/>
      <c r="N143" s="168"/>
      <c r="O143" s="168"/>
      <c r="P143" s="168"/>
      <c r="Q143" s="169"/>
      <c r="R143" s="133"/>
      <c r="S143" s="94"/>
      <c r="T143" s="94"/>
      <c r="U143" s="94"/>
      <c r="V143" s="94"/>
      <c r="W143" s="94"/>
      <c r="X143" s="94"/>
      <c r="Y143" s="94"/>
      <c r="Z143" s="94"/>
      <c r="AA143" s="94"/>
      <c r="AB143" s="128"/>
      <c r="AC143" s="94"/>
      <c r="AD143" s="94"/>
      <c r="AE143" s="187"/>
      <c r="AF143" s="187"/>
    </row>
    <row r="144" spans="1:32" s="98" customFormat="1" ht="12.75">
      <c r="A144" s="157"/>
      <c r="B144" s="95"/>
      <c r="C144" s="95"/>
      <c r="D144" s="1"/>
      <c r="E144" s="1"/>
      <c r="F144" s="2"/>
      <c r="G144" s="1"/>
      <c r="H144" s="172"/>
      <c r="I144" s="2"/>
      <c r="J144" s="2"/>
      <c r="K144" s="1"/>
      <c r="L144" s="176"/>
      <c r="M144" s="176"/>
      <c r="N144" s="168"/>
      <c r="O144" s="168"/>
      <c r="P144" s="168"/>
      <c r="Q144" s="169"/>
      <c r="R144" s="133"/>
      <c r="S144" s="94"/>
      <c r="T144" s="94"/>
      <c r="U144" s="94"/>
      <c r="V144" s="94"/>
      <c r="W144" s="94"/>
      <c r="X144" s="94"/>
      <c r="Y144" s="94"/>
      <c r="Z144" s="94"/>
      <c r="AA144" s="94"/>
      <c r="AB144" s="128"/>
      <c r="AC144" s="94"/>
      <c r="AD144" s="94"/>
      <c r="AE144" s="187"/>
      <c r="AF144" s="187"/>
    </row>
    <row r="145" spans="1:32" s="98" customFormat="1" ht="12.75">
      <c r="A145" s="157"/>
      <c r="B145" s="95"/>
      <c r="C145" s="95"/>
      <c r="D145" s="1"/>
      <c r="E145" s="1"/>
      <c r="F145" s="2"/>
      <c r="G145" s="1"/>
      <c r="H145" s="172"/>
      <c r="I145" s="2"/>
      <c r="J145" s="2"/>
      <c r="K145" s="1"/>
      <c r="L145" s="176"/>
      <c r="M145" s="176"/>
      <c r="N145" s="168"/>
      <c r="O145" s="168"/>
      <c r="P145" s="168"/>
      <c r="Q145" s="169"/>
      <c r="R145" s="133"/>
      <c r="S145" s="94"/>
      <c r="T145" s="94"/>
      <c r="U145" s="94"/>
      <c r="V145" s="94"/>
      <c r="W145" s="94"/>
      <c r="X145" s="94"/>
      <c r="Y145" s="94"/>
      <c r="Z145" s="94"/>
      <c r="AA145" s="94"/>
      <c r="AB145" s="128"/>
      <c r="AC145" s="94"/>
      <c r="AD145" s="94"/>
      <c r="AE145" s="187"/>
      <c r="AF145" s="187"/>
    </row>
    <row r="146" spans="1:32" s="98" customFormat="1" ht="12.75">
      <c r="A146" s="157"/>
      <c r="B146" s="95"/>
      <c r="C146" s="95"/>
      <c r="D146" s="1"/>
      <c r="E146" s="1"/>
      <c r="F146" s="2"/>
      <c r="G146" s="1"/>
      <c r="H146" s="172"/>
      <c r="I146" s="2"/>
      <c r="J146" s="2"/>
      <c r="K146" s="1"/>
      <c r="L146" s="176"/>
      <c r="M146" s="176"/>
      <c r="N146" s="168"/>
      <c r="O146" s="168"/>
      <c r="P146" s="168"/>
      <c r="Q146" s="169"/>
      <c r="R146" s="133"/>
      <c r="S146" s="94"/>
      <c r="T146" s="94"/>
      <c r="U146" s="94"/>
      <c r="V146" s="94"/>
      <c r="W146" s="94"/>
      <c r="X146" s="94"/>
      <c r="Y146" s="94"/>
      <c r="Z146" s="94"/>
      <c r="AA146" s="94"/>
      <c r="AB146" s="128"/>
      <c r="AC146" s="94"/>
      <c r="AD146" s="94"/>
      <c r="AE146" s="187"/>
      <c r="AF146" s="187"/>
    </row>
    <row r="147" spans="1:32" s="98" customFormat="1" ht="12.75">
      <c r="A147" s="157"/>
      <c r="B147" s="95"/>
      <c r="C147" s="95"/>
      <c r="D147" s="1"/>
      <c r="E147" s="1"/>
      <c r="F147" s="2"/>
      <c r="G147" s="1"/>
      <c r="H147" s="172"/>
      <c r="I147" s="2"/>
      <c r="J147" s="2"/>
      <c r="K147" s="1"/>
      <c r="L147" s="176"/>
      <c r="M147" s="176"/>
      <c r="N147" s="168"/>
      <c r="O147" s="168"/>
      <c r="P147" s="168"/>
      <c r="Q147" s="169"/>
      <c r="R147" s="133"/>
      <c r="S147" s="94"/>
      <c r="T147" s="94"/>
      <c r="U147" s="94"/>
      <c r="V147" s="94"/>
      <c r="W147" s="94"/>
      <c r="X147" s="94"/>
      <c r="Y147" s="94"/>
      <c r="Z147" s="94"/>
      <c r="AA147" s="94"/>
      <c r="AB147" s="128"/>
      <c r="AC147" s="94"/>
      <c r="AD147" s="94"/>
      <c r="AE147" s="187"/>
      <c r="AF147" s="187"/>
    </row>
    <row r="148" spans="1:32" s="98" customFormat="1" ht="12.75">
      <c r="A148" s="157"/>
      <c r="B148" s="95"/>
      <c r="C148" s="95"/>
      <c r="D148" s="1"/>
      <c r="E148" s="1"/>
      <c r="F148" s="2"/>
      <c r="G148" s="1"/>
      <c r="H148" s="172"/>
      <c r="I148" s="2"/>
      <c r="J148" s="2"/>
      <c r="K148" s="1"/>
      <c r="L148" s="176"/>
      <c r="M148" s="176"/>
      <c r="N148" s="168"/>
      <c r="O148" s="168"/>
      <c r="P148" s="168"/>
      <c r="Q148" s="169"/>
      <c r="R148" s="133"/>
      <c r="S148" s="94"/>
      <c r="T148" s="94"/>
      <c r="U148" s="94"/>
      <c r="V148" s="94"/>
      <c r="W148" s="94"/>
      <c r="X148" s="94"/>
      <c r="Y148" s="94"/>
      <c r="Z148" s="94"/>
      <c r="AA148" s="94"/>
      <c r="AB148" s="128"/>
      <c r="AC148" s="94"/>
      <c r="AD148" s="94"/>
      <c r="AE148" s="187"/>
      <c r="AF148" s="187"/>
    </row>
    <row r="149" spans="1:32" s="98" customFormat="1" ht="12.75">
      <c r="A149" s="157"/>
      <c r="B149" s="95"/>
      <c r="C149" s="95"/>
      <c r="D149" s="1"/>
      <c r="E149" s="1"/>
      <c r="F149" s="2"/>
      <c r="G149" s="1"/>
      <c r="H149" s="172"/>
      <c r="I149" s="2"/>
      <c r="J149" s="2"/>
      <c r="K149" s="1"/>
      <c r="L149" s="176"/>
      <c r="M149" s="176"/>
      <c r="N149" s="168"/>
      <c r="O149" s="168"/>
      <c r="P149" s="168"/>
      <c r="Q149" s="169"/>
      <c r="R149" s="133"/>
      <c r="S149" s="94"/>
      <c r="T149" s="94"/>
      <c r="U149" s="94"/>
      <c r="V149" s="94"/>
      <c r="W149" s="94"/>
      <c r="X149" s="94"/>
      <c r="Y149" s="94"/>
      <c r="Z149" s="94"/>
      <c r="AA149" s="94"/>
      <c r="AB149" s="128"/>
      <c r="AC149" s="94"/>
      <c r="AD149" s="94"/>
      <c r="AE149" s="187"/>
      <c r="AF149" s="187"/>
    </row>
    <row r="150" spans="1:32" s="98" customFormat="1" ht="12.75">
      <c r="A150" s="157"/>
      <c r="B150" s="95"/>
      <c r="C150" s="95"/>
      <c r="D150" s="1"/>
      <c r="E150" s="1"/>
      <c r="F150" s="2"/>
      <c r="G150" s="1"/>
      <c r="H150" s="172"/>
      <c r="I150" s="2"/>
      <c r="J150" s="2"/>
      <c r="K150" s="1"/>
      <c r="L150" s="176"/>
      <c r="M150" s="176"/>
      <c r="N150" s="168"/>
      <c r="O150" s="168"/>
      <c r="P150" s="168"/>
      <c r="Q150" s="169"/>
      <c r="R150" s="133"/>
      <c r="S150" s="94"/>
      <c r="T150" s="94"/>
      <c r="U150" s="94"/>
      <c r="V150" s="94"/>
      <c r="W150" s="94"/>
      <c r="X150" s="94"/>
      <c r="Y150" s="94"/>
      <c r="Z150" s="94"/>
      <c r="AA150" s="94"/>
      <c r="AB150" s="128"/>
      <c r="AC150" s="94"/>
      <c r="AD150" s="94"/>
      <c r="AE150" s="187"/>
      <c r="AF150" s="187"/>
    </row>
    <row r="151" spans="1:32" s="98" customFormat="1" ht="12.75">
      <c r="A151" s="157"/>
      <c r="B151" s="95"/>
      <c r="C151" s="95"/>
      <c r="D151" s="1"/>
      <c r="E151" s="1"/>
      <c r="F151" s="2"/>
      <c r="G151" s="1"/>
      <c r="H151" s="172"/>
      <c r="I151" s="2"/>
      <c r="J151" s="2"/>
      <c r="K151" s="1"/>
      <c r="L151" s="176"/>
      <c r="M151" s="176"/>
      <c r="N151" s="168"/>
      <c r="O151" s="168"/>
      <c r="P151" s="168"/>
      <c r="Q151" s="169"/>
      <c r="R151" s="133"/>
      <c r="S151" s="94"/>
      <c r="T151" s="94"/>
      <c r="U151" s="94"/>
      <c r="V151" s="94"/>
      <c r="W151" s="94"/>
      <c r="X151" s="94"/>
      <c r="Y151" s="94"/>
      <c r="Z151" s="94"/>
      <c r="AA151" s="94"/>
      <c r="AB151" s="128"/>
      <c r="AC151" s="94"/>
      <c r="AD151" s="94"/>
      <c r="AE151" s="187"/>
      <c r="AF151" s="187"/>
    </row>
    <row r="152" spans="1:30" s="13" customFormat="1" ht="19.5" customHeight="1">
      <c r="A152" s="31"/>
      <c r="B152" s="32"/>
      <c r="C152" s="32"/>
      <c r="D152" s="40"/>
      <c r="E152" s="32"/>
      <c r="F152" s="32"/>
      <c r="G152" s="32"/>
      <c r="H152" s="32"/>
      <c r="I152" s="32"/>
      <c r="J152" s="32"/>
      <c r="K152" s="34"/>
      <c r="L152" s="41"/>
      <c r="M152" s="35"/>
      <c r="N152" s="39"/>
      <c r="O152" s="39"/>
      <c r="P152" s="39"/>
      <c r="Q152" s="36"/>
      <c r="R152" s="33"/>
      <c r="S152" s="33"/>
      <c r="T152" s="37"/>
      <c r="U152" s="33"/>
      <c r="V152" s="32"/>
      <c r="W152" s="32"/>
      <c r="X152" s="37"/>
      <c r="Y152" s="37"/>
      <c r="Z152" s="38"/>
      <c r="AA152" s="33"/>
      <c r="AB152" s="102"/>
      <c r="AC152" s="33"/>
      <c r="AD152" s="33"/>
    </row>
    <row r="153" spans="1:30" s="13" customFormat="1" ht="19.5" customHeight="1">
      <c r="A153" s="42"/>
      <c r="B153" s="43" t="s">
        <v>57</v>
      </c>
      <c r="C153" s="44"/>
      <c r="D153" s="45"/>
      <c r="E153" s="44"/>
      <c r="F153" s="46"/>
      <c r="G153" s="47">
        <v>25</v>
      </c>
      <c r="H153" s="47"/>
      <c r="I153" s="48">
        <f>SUM(I15:I152)</f>
        <v>5184</v>
      </c>
      <c r="J153" s="49" t="s">
        <v>41</v>
      </c>
      <c r="K153" s="50">
        <f>SUM(K15:K152)</f>
        <v>199.47999999999993</v>
      </c>
      <c r="L153" s="50">
        <f>SUM(L15:L152)</f>
        <v>157.07723684210526</v>
      </c>
      <c r="M153" s="51"/>
      <c r="N153" s="104"/>
      <c r="O153" s="104"/>
      <c r="P153" s="104"/>
      <c r="Q153" s="104">
        <f>SUM(Q15:Q152)</f>
        <v>1.0204919999999995</v>
      </c>
      <c r="R153" s="55"/>
      <c r="S153" s="55"/>
      <c r="T153" s="104"/>
      <c r="U153" s="55"/>
      <c r="V153" s="54"/>
      <c r="W153" s="54"/>
      <c r="X153" s="55"/>
      <c r="Y153" s="55"/>
      <c r="Z153" s="55"/>
      <c r="AA153" s="55"/>
      <c r="AB153" s="103"/>
      <c r="AC153" s="55"/>
      <c r="AD153" s="55"/>
    </row>
    <row r="154" ht="19.5" customHeight="1">
      <c r="G154" s="7" t="s">
        <v>58</v>
      </c>
    </row>
  </sheetData>
  <sheetProtection/>
  <mergeCells count="7">
    <mergeCell ref="AA13:AC13"/>
    <mergeCell ref="I14:J14"/>
    <mergeCell ref="N14:Q14"/>
    <mergeCell ref="G60:G65"/>
    <mergeCell ref="H60:H65"/>
    <mergeCell ref="K60:K65"/>
    <mergeCell ref="Q60:Q6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3">
      <selection activeCell="C27" sqref="C27"/>
    </sheetView>
  </sheetViews>
  <sheetFormatPr defaultColWidth="11.421875" defaultRowHeight="15"/>
  <cols>
    <col min="1" max="1" width="5.00390625" style="3" bestFit="1" customWidth="1"/>
    <col min="2" max="2" width="26.421875" style="5" bestFit="1" customWidth="1"/>
    <col min="3" max="3" width="39.00390625" style="5" bestFit="1" customWidth="1"/>
    <col min="4" max="4" width="36.8515625" style="6" customWidth="1"/>
    <col min="5" max="5" width="19.00390625" style="5" bestFit="1" customWidth="1"/>
    <col min="6" max="6" width="16.8515625" style="5" bestFit="1" customWidth="1"/>
    <col min="7" max="7" width="8.421875" style="7" bestFit="1" customWidth="1"/>
    <col min="8" max="8" width="12.421875" style="5" bestFit="1" customWidth="1"/>
    <col min="9" max="9" width="9.7109375" style="5" bestFit="1" customWidth="1"/>
    <col min="10" max="10" width="4.8515625" style="7" bestFit="1" customWidth="1"/>
    <col min="11" max="11" width="8.8515625" style="7" bestFit="1" customWidth="1"/>
    <col min="12" max="12" width="8.8515625" style="8" bestFit="1" customWidth="1"/>
    <col min="13" max="13" width="12.00390625" style="7" bestFit="1" customWidth="1"/>
    <col min="14" max="14" width="6.140625" style="5" bestFit="1" customWidth="1"/>
    <col min="15" max="15" width="8.421875" style="5" bestFit="1" customWidth="1"/>
    <col min="16" max="16" width="6.140625" style="5" bestFit="1" customWidth="1"/>
    <col min="17" max="17" width="9.140625" style="5" bestFit="1" customWidth="1"/>
    <col min="18" max="18" width="27.140625" style="5" customWidth="1"/>
    <col min="19" max="19" width="11.00390625" style="5" customWidth="1"/>
    <col min="20" max="20" width="11.7109375" style="7" bestFit="1" customWidth="1"/>
    <col min="21" max="21" width="15.8515625" style="7" customWidth="1"/>
    <col min="22" max="22" width="21.421875" style="5" bestFit="1" customWidth="1"/>
    <col min="23" max="23" width="20.140625" style="5" bestFit="1" customWidth="1"/>
    <col min="24" max="24" width="9.00390625" style="5" bestFit="1" customWidth="1"/>
    <col min="25" max="26" width="9.140625" style="5" bestFit="1" customWidth="1"/>
    <col min="27" max="27" width="6.28125" style="5" bestFit="1" customWidth="1"/>
    <col min="28" max="28" width="8.8515625" style="5" bestFit="1" customWidth="1"/>
    <col min="29" max="29" width="9.00390625" style="5" bestFit="1" customWidth="1"/>
    <col min="30" max="30" width="5.140625" style="5" bestFit="1" customWidth="1"/>
    <col min="31" max="37" width="9.140625" style="0" customWidth="1"/>
    <col min="38" max="38" width="9.140625" style="5" bestFit="1" customWidth="1"/>
    <col min="39" max="16384" width="11.421875" style="5" customWidth="1"/>
  </cols>
  <sheetData>
    <row r="1" ht="15">
      <c r="B1" s="4" t="s">
        <v>0</v>
      </c>
    </row>
    <row r="2" spans="2:3" ht="15">
      <c r="B2" s="9" t="s">
        <v>1</v>
      </c>
      <c r="C2" s="10" t="s">
        <v>2</v>
      </c>
    </row>
    <row r="3" spans="2:6" ht="15">
      <c r="B3" s="9" t="s">
        <v>3</v>
      </c>
      <c r="C3" s="11"/>
      <c r="F3" s="12" t="s">
        <v>4</v>
      </c>
    </row>
    <row r="4" spans="2:3" ht="15">
      <c r="B4" s="9" t="s">
        <v>5</v>
      </c>
      <c r="C4" s="10"/>
    </row>
    <row r="5" spans="2:7" ht="15">
      <c r="B5" s="9" t="s">
        <v>6</v>
      </c>
      <c r="C5" s="10"/>
      <c r="F5" s="9"/>
      <c r="G5" s="4" t="s">
        <v>7</v>
      </c>
    </row>
    <row r="6" spans="2:9" ht="15">
      <c r="B6" s="9"/>
      <c r="C6" s="10"/>
      <c r="F6" s="9"/>
      <c r="G6" s="4" t="s">
        <v>8</v>
      </c>
      <c r="H6" s="14">
        <v>40765</v>
      </c>
      <c r="I6" s="15"/>
    </row>
    <row r="7" spans="2:7" ht="15">
      <c r="B7" s="9"/>
      <c r="C7" s="10"/>
      <c r="F7" s="9"/>
      <c r="G7" s="9"/>
    </row>
    <row r="8" spans="2:8" ht="15">
      <c r="B8" s="4" t="s">
        <v>9</v>
      </c>
      <c r="C8" s="16"/>
      <c r="E8" s="4"/>
      <c r="F8" s="9" t="s">
        <v>10</v>
      </c>
      <c r="G8" s="78">
        <f>K24</f>
        <v>32.3</v>
      </c>
      <c r="H8" s="5" t="s">
        <v>11</v>
      </c>
    </row>
    <row r="9" spans="2:8" ht="15">
      <c r="B9" s="9" t="s">
        <v>1</v>
      </c>
      <c r="C9" s="16" t="s">
        <v>2</v>
      </c>
      <c r="F9" s="9" t="s">
        <v>12</v>
      </c>
      <c r="G9" s="78">
        <f>Q24</f>
        <v>0.015555</v>
      </c>
      <c r="H9" s="5" t="s">
        <v>13</v>
      </c>
    </row>
    <row r="10" spans="2:8" ht="15">
      <c r="B10" s="9" t="s">
        <v>3</v>
      </c>
      <c r="C10" s="10"/>
      <c r="F10" s="9"/>
      <c r="G10" s="4">
        <f>G24</f>
        <v>25</v>
      </c>
      <c r="H10" s="3" t="s">
        <v>14</v>
      </c>
    </row>
    <row r="11" spans="2:3" ht="15">
      <c r="B11" s="9" t="s">
        <v>6</v>
      </c>
      <c r="C11" s="16"/>
    </row>
    <row r="12" spans="2:3" ht="15">
      <c r="B12" s="9" t="s">
        <v>5</v>
      </c>
      <c r="C12" s="16"/>
    </row>
    <row r="13" spans="4:29" ht="15">
      <c r="D13" s="17"/>
      <c r="E13" s="9"/>
      <c r="F13" s="18"/>
      <c r="AA13" s="259" t="s">
        <v>15</v>
      </c>
      <c r="AB13" s="259"/>
      <c r="AC13" s="275"/>
    </row>
    <row r="14" spans="1:30" s="7" customFormat="1" ht="63.75">
      <c r="A14" s="19" t="s">
        <v>16</v>
      </c>
      <c r="B14" s="19" t="s">
        <v>17</v>
      </c>
      <c r="C14" s="19" t="s">
        <v>18</v>
      </c>
      <c r="D14" s="19" t="s">
        <v>19</v>
      </c>
      <c r="E14" s="19" t="s">
        <v>20</v>
      </c>
      <c r="F14" s="20" t="s">
        <v>21</v>
      </c>
      <c r="G14" s="19" t="s">
        <v>22</v>
      </c>
      <c r="H14" s="21" t="s">
        <v>23</v>
      </c>
      <c r="I14" s="261" t="s">
        <v>24</v>
      </c>
      <c r="J14" s="262"/>
      <c r="K14" s="19" t="s">
        <v>25</v>
      </c>
      <c r="L14" s="22" t="s">
        <v>26</v>
      </c>
      <c r="M14" s="23" t="s">
        <v>27</v>
      </c>
      <c r="N14" s="263" t="s">
        <v>28</v>
      </c>
      <c r="O14" s="264"/>
      <c r="P14" s="264"/>
      <c r="Q14" s="265"/>
      <c r="R14" s="19" t="s">
        <v>29</v>
      </c>
      <c r="S14" s="19" t="s">
        <v>30</v>
      </c>
      <c r="T14" s="19" t="s">
        <v>31</v>
      </c>
      <c r="U14" s="19" t="s">
        <v>32</v>
      </c>
      <c r="V14" s="19" t="s">
        <v>0</v>
      </c>
      <c r="W14" s="19" t="s">
        <v>9</v>
      </c>
      <c r="X14" s="19" t="s">
        <v>33</v>
      </c>
      <c r="Y14" s="19" t="s">
        <v>59</v>
      </c>
      <c r="Z14" s="20"/>
      <c r="AA14" s="21" t="s">
        <v>23</v>
      </c>
      <c r="AB14" s="19" t="s">
        <v>25</v>
      </c>
      <c r="AC14" s="19" t="s">
        <v>60</v>
      </c>
      <c r="AD14" s="19" t="s">
        <v>61</v>
      </c>
    </row>
    <row r="15" spans="1:30" s="7" customFormat="1" ht="12.75">
      <c r="A15" s="24"/>
      <c r="B15" s="25"/>
      <c r="C15" s="24"/>
      <c r="D15" s="24"/>
      <c r="E15" s="24"/>
      <c r="F15" s="26"/>
      <c r="G15" s="27"/>
      <c r="H15" s="24"/>
      <c r="I15" s="24"/>
      <c r="J15" s="27"/>
      <c r="K15" s="24"/>
      <c r="L15" s="28"/>
      <c r="M15" s="29"/>
      <c r="N15" s="27"/>
      <c r="O15" s="27"/>
      <c r="P15" s="27"/>
      <c r="Q15" s="27"/>
      <c r="R15" s="30"/>
      <c r="S15" s="30"/>
      <c r="T15" s="24"/>
      <c r="U15" s="30"/>
      <c r="V15" s="24"/>
      <c r="W15" s="24"/>
      <c r="X15" s="24"/>
      <c r="Y15" s="24"/>
      <c r="Z15" s="24"/>
      <c r="AA15" s="24"/>
      <c r="AB15" s="30"/>
      <c r="AC15" s="30"/>
      <c r="AD15" s="30"/>
    </row>
    <row r="16" spans="1:30" s="13" customFormat="1" ht="51">
      <c r="A16" s="65">
        <v>1</v>
      </c>
      <c r="B16" s="66" t="s">
        <v>47</v>
      </c>
      <c r="C16" s="66" t="s">
        <v>150</v>
      </c>
      <c r="D16" s="67" t="s">
        <v>151</v>
      </c>
      <c r="E16" s="66" t="s">
        <v>40</v>
      </c>
      <c r="F16" s="66" t="s">
        <v>152</v>
      </c>
      <c r="G16" s="66">
        <v>1</v>
      </c>
      <c r="H16" s="66" t="s">
        <v>153</v>
      </c>
      <c r="I16" s="66">
        <v>150</v>
      </c>
      <c r="J16" s="66" t="s">
        <v>41</v>
      </c>
      <c r="K16" s="68">
        <v>15</v>
      </c>
      <c r="L16" s="69">
        <v>14.5</v>
      </c>
      <c r="M16" s="70">
        <v>0.0967</v>
      </c>
      <c r="N16" s="71">
        <v>30.5</v>
      </c>
      <c r="O16" s="72">
        <v>25.5</v>
      </c>
      <c r="P16" s="66">
        <v>20</v>
      </c>
      <c r="Q16" s="72">
        <v>0.015555</v>
      </c>
      <c r="R16" s="73" t="s">
        <v>154</v>
      </c>
      <c r="S16" s="74"/>
      <c r="T16" s="75" t="s">
        <v>155</v>
      </c>
      <c r="U16" s="74" t="s">
        <v>156</v>
      </c>
      <c r="V16" s="72" t="s">
        <v>157</v>
      </c>
      <c r="W16" s="72" t="s">
        <v>54</v>
      </c>
      <c r="X16" s="76"/>
      <c r="Y16" s="76"/>
      <c r="Z16" s="77"/>
      <c r="AA16" s="73"/>
      <c r="AB16" s="73"/>
      <c r="AC16" s="74"/>
      <c r="AD16" s="74"/>
    </row>
    <row r="17" spans="1:30" s="13" customFormat="1" ht="12.75">
      <c r="A17" s="31">
        <v>2</v>
      </c>
      <c r="B17" s="32" t="s">
        <v>158</v>
      </c>
      <c r="C17" s="32" t="s">
        <v>159</v>
      </c>
      <c r="D17" s="40"/>
      <c r="E17" s="32" t="s">
        <v>160</v>
      </c>
      <c r="F17" s="32" t="s">
        <v>161</v>
      </c>
      <c r="G17" s="32">
        <v>2</v>
      </c>
      <c r="H17" s="32"/>
      <c r="I17" s="32">
        <v>200</v>
      </c>
      <c r="J17" s="32" t="s">
        <v>50</v>
      </c>
      <c r="K17" s="34"/>
      <c r="L17" s="41">
        <v>0.224</v>
      </c>
      <c r="M17" s="35">
        <f>L17/I17</f>
        <v>0.0011200000000000001</v>
      </c>
      <c r="N17" s="56"/>
      <c r="O17" s="56"/>
      <c r="P17" s="56"/>
      <c r="Q17" s="36"/>
      <c r="R17" s="33" t="s">
        <v>162</v>
      </c>
      <c r="S17" s="57"/>
      <c r="T17" s="58" t="s">
        <v>163</v>
      </c>
      <c r="U17" s="57"/>
      <c r="V17" s="36" t="s">
        <v>164</v>
      </c>
      <c r="W17" s="36" t="s">
        <v>165</v>
      </c>
      <c r="X17" s="37"/>
      <c r="Y17" s="37"/>
      <c r="Z17" s="38"/>
      <c r="AA17" s="33"/>
      <c r="AB17" s="33"/>
      <c r="AC17" s="57"/>
      <c r="AD17" s="57"/>
    </row>
    <row r="18" spans="1:30" s="13" customFormat="1" ht="12.75">
      <c r="A18" s="31">
        <v>3</v>
      </c>
      <c r="B18" s="32" t="s">
        <v>158</v>
      </c>
      <c r="C18" s="32" t="s">
        <v>166</v>
      </c>
      <c r="D18" s="40"/>
      <c r="E18" s="32" t="s">
        <v>160</v>
      </c>
      <c r="F18" s="32" t="s">
        <v>161</v>
      </c>
      <c r="G18" s="32"/>
      <c r="H18" s="32"/>
      <c r="I18" s="32">
        <v>50</v>
      </c>
      <c r="J18" s="32" t="s">
        <v>50</v>
      </c>
      <c r="K18" s="34"/>
      <c r="L18" s="41">
        <v>0.062</v>
      </c>
      <c r="M18" s="35">
        <f>L18/I18</f>
        <v>0.00124</v>
      </c>
      <c r="N18" s="59"/>
      <c r="O18" s="59"/>
      <c r="P18" s="59"/>
      <c r="Q18" s="60"/>
      <c r="R18" s="33" t="s">
        <v>162</v>
      </c>
      <c r="S18" s="57"/>
      <c r="T18" s="58" t="s">
        <v>163</v>
      </c>
      <c r="U18" s="57"/>
      <c r="V18" s="36" t="s">
        <v>164</v>
      </c>
      <c r="W18" s="36" t="s">
        <v>165</v>
      </c>
      <c r="X18" s="37"/>
      <c r="Y18" s="37"/>
      <c r="Z18" s="38"/>
      <c r="AA18" s="33"/>
      <c r="AB18" s="33"/>
      <c r="AC18" s="57"/>
      <c r="AD18" s="57"/>
    </row>
    <row r="19" spans="1:30" s="13" customFormat="1" ht="12.75">
      <c r="A19" s="31">
        <v>4</v>
      </c>
      <c r="B19" s="32" t="s">
        <v>158</v>
      </c>
      <c r="C19" s="32" t="s">
        <v>167</v>
      </c>
      <c r="D19" s="40"/>
      <c r="E19" s="32" t="s">
        <v>160</v>
      </c>
      <c r="F19" s="32" t="s">
        <v>161</v>
      </c>
      <c r="G19" s="32"/>
      <c r="H19" s="32"/>
      <c r="I19" s="32">
        <v>100</v>
      </c>
      <c r="J19" s="32" t="s">
        <v>50</v>
      </c>
      <c r="K19" s="34"/>
      <c r="L19" s="41">
        <v>0.121</v>
      </c>
      <c r="M19" s="35">
        <f>L19/I19</f>
        <v>0.00121</v>
      </c>
      <c r="N19" s="61"/>
      <c r="O19" s="61"/>
      <c r="P19" s="61"/>
      <c r="Q19" s="62"/>
      <c r="R19" s="33" t="s">
        <v>162</v>
      </c>
      <c r="S19" s="57"/>
      <c r="T19" s="58" t="s">
        <v>163</v>
      </c>
      <c r="U19" s="57"/>
      <c r="V19" s="36" t="s">
        <v>164</v>
      </c>
      <c r="W19" s="36" t="s">
        <v>165</v>
      </c>
      <c r="X19" s="37"/>
      <c r="Y19" s="37"/>
      <c r="Z19" s="38"/>
      <c r="AA19" s="33"/>
      <c r="AB19" s="33"/>
      <c r="AC19" s="57"/>
      <c r="AD19" s="57"/>
    </row>
    <row r="20" spans="1:30" s="13" customFormat="1" ht="12.75">
      <c r="A20" s="31">
        <v>5</v>
      </c>
      <c r="B20" s="32" t="s">
        <v>168</v>
      </c>
      <c r="C20" s="32" t="s">
        <v>49</v>
      </c>
      <c r="D20" s="40"/>
      <c r="E20" s="32" t="s">
        <v>160</v>
      </c>
      <c r="F20" s="32" t="s">
        <v>161</v>
      </c>
      <c r="G20" s="32"/>
      <c r="H20" s="32"/>
      <c r="I20" s="32">
        <v>1</v>
      </c>
      <c r="J20" s="32" t="s">
        <v>50</v>
      </c>
      <c r="K20" s="34"/>
      <c r="L20" s="41">
        <v>0.009</v>
      </c>
      <c r="M20" s="35">
        <f>L20/I20</f>
        <v>0.009</v>
      </c>
      <c r="N20" s="56"/>
      <c r="O20" s="56"/>
      <c r="P20" s="56"/>
      <c r="Q20" s="36"/>
      <c r="R20" s="33" t="s">
        <v>162</v>
      </c>
      <c r="S20" s="57"/>
      <c r="T20" s="58" t="s">
        <v>163</v>
      </c>
      <c r="U20" s="57"/>
      <c r="V20" s="36" t="s">
        <v>164</v>
      </c>
      <c r="W20" s="36" t="s">
        <v>165</v>
      </c>
      <c r="X20" s="37"/>
      <c r="Y20" s="37"/>
      <c r="Z20" s="38"/>
      <c r="AA20" s="33"/>
      <c r="AB20" s="33"/>
      <c r="AC20" s="57"/>
      <c r="AD20" s="57"/>
    </row>
    <row r="21" spans="1:30" s="13" customFormat="1" ht="12.75">
      <c r="A21" s="31">
        <v>6</v>
      </c>
      <c r="B21" s="32" t="s">
        <v>169</v>
      </c>
      <c r="C21" s="32" t="s">
        <v>170</v>
      </c>
      <c r="D21" s="40" t="s">
        <v>48</v>
      </c>
      <c r="E21" s="32" t="s">
        <v>171</v>
      </c>
      <c r="F21" s="32" t="s">
        <v>172</v>
      </c>
      <c r="G21" s="280">
        <v>2</v>
      </c>
      <c r="H21" s="280" t="s">
        <v>173</v>
      </c>
      <c r="I21" s="32">
        <v>10000</v>
      </c>
      <c r="J21" s="32" t="s">
        <v>41</v>
      </c>
      <c r="K21" s="280">
        <v>17.3</v>
      </c>
      <c r="L21" s="280">
        <v>16.3</v>
      </c>
      <c r="M21" s="32">
        <v>0.0007</v>
      </c>
      <c r="N21" s="63"/>
      <c r="O21" s="63"/>
      <c r="P21" s="63"/>
      <c r="Q21" s="64"/>
      <c r="R21" s="33" t="s">
        <v>174</v>
      </c>
      <c r="S21" s="33"/>
      <c r="T21" s="37" t="s">
        <v>175</v>
      </c>
      <c r="U21" s="57" t="s">
        <v>46</v>
      </c>
      <c r="V21" s="36" t="s">
        <v>176</v>
      </c>
      <c r="W21" s="32" t="s">
        <v>177</v>
      </c>
      <c r="X21" s="37"/>
      <c r="Y21" s="37"/>
      <c r="Z21" s="38"/>
      <c r="AA21" s="33"/>
      <c r="AB21" s="33"/>
      <c r="AC21" s="33"/>
      <c r="AD21" s="33"/>
    </row>
    <row r="22" spans="1:30" s="13" customFormat="1" ht="12.75">
      <c r="A22" s="31">
        <v>7</v>
      </c>
      <c r="B22" s="32" t="s">
        <v>169</v>
      </c>
      <c r="C22" s="32" t="s">
        <v>178</v>
      </c>
      <c r="D22" s="40" t="s">
        <v>48</v>
      </c>
      <c r="E22" s="32" t="s">
        <v>171</v>
      </c>
      <c r="F22" s="32" t="s">
        <v>172</v>
      </c>
      <c r="G22" s="281"/>
      <c r="H22" s="281"/>
      <c r="I22" s="32">
        <v>3000</v>
      </c>
      <c r="J22" s="32" t="s">
        <v>41</v>
      </c>
      <c r="K22" s="281"/>
      <c r="L22" s="281"/>
      <c r="M22" s="32">
        <v>0.00282</v>
      </c>
      <c r="N22" s="63"/>
      <c r="O22" s="63"/>
      <c r="P22" s="63"/>
      <c r="Q22" s="64"/>
      <c r="R22" s="33" t="s">
        <v>174</v>
      </c>
      <c r="S22" s="33"/>
      <c r="T22" s="37" t="s">
        <v>175</v>
      </c>
      <c r="U22" s="57" t="s">
        <v>46</v>
      </c>
      <c r="V22" s="36" t="s">
        <v>176</v>
      </c>
      <c r="W22" s="32" t="s">
        <v>177</v>
      </c>
      <c r="X22" s="37"/>
      <c r="Y22" s="37"/>
      <c r="Z22" s="38"/>
      <c r="AA22" s="33"/>
      <c r="AB22" s="33"/>
      <c r="AC22" s="33"/>
      <c r="AD22" s="33"/>
    </row>
    <row r="23" spans="1:30" s="13" customFormat="1" ht="12.75">
      <c r="A23" s="31"/>
      <c r="B23" s="32"/>
      <c r="C23" s="32"/>
      <c r="D23" s="40"/>
      <c r="E23" s="32"/>
      <c r="F23" s="32"/>
      <c r="G23" s="32"/>
      <c r="H23" s="32"/>
      <c r="I23" s="32"/>
      <c r="J23" s="32"/>
      <c r="K23" s="34"/>
      <c r="L23" s="41"/>
      <c r="M23" s="35"/>
      <c r="N23" s="39"/>
      <c r="O23" s="39"/>
      <c r="P23" s="39"/>
      <c r="Q23" s="36"/>
      <c r="R23" s="33"/>
      <c r="S23" s="33"/>
      <c r="T23" s="37"/>
      <c r="U23" s="33"/>
      <c r="V23" s="32"/>
      <c r="W23" s="32"/>
      <c r="X23" s="37"/>
      <c r="Y23" s="37"/>
      <c r="Z23" s="38"/>
      <c r="AA23" s="33"/>
      <c r="AB23" s="33"/>
      <c r="AC23" s="33"/>
      <c r="AD23" s="33"/>
    </row>
    <row r="24" spans="1:30" s="13" customFormat="1" ht="12.75">
      <c r="A24" s="42"/>
      <c r="B24" s="43" t="s">
        <v>57</v>
      </c>
      <c r="C24" s="44"/>
      <c r="D24" s="45"/>
      <c r="E24" s="44"/>
      <c r="F24" s="46"/>
      <c r="G24" s="47">
        <v>25</v>
      </c>
      <c r="H24" s="47"/>
      <c r="I24" s="48">
        <f>SUM(I15:I23)</f>
        <v>13501</v>
      </c>
      <c r="J24" s="49" t="s">
        <v>41</v>
      </c>
      <c r="K24" s="50">
        <f>SUM(K15:K23)</f>
        <v>32.3</v>
      </c>
      <c r="L24" s="50">
        <f>SUM(L15:L23)</f>
        <v>31.216</v>
      </c>
      <c r="M24" s="51"/>
      <c r="N24" s="52"/>
      <c r="O24" s="52"/>
      <c r="P24" s="52"/>
      <c r="Q24" s="52">
        <f>SUM(Q15:Q23)</f>
        <v>0.015555</v>
      </c>
      <c r="R24" s="55"/>
      <c r="S24" s="55"/>
      <c r="T24" s="52"/>
      <c r="U24" s="55"/>
      <c r="V24" s="53"/>
      <c r="W24" s="54"/>
      <c r="X24" s="55"/>
      <c r="Y24" s="55"/>
      <c r="Z24" s="55"/>
      <c r="AA24" s="55"/>
      <c r="AB24" s="55"/>
      <c r="AC24" s="55"/>
      <c r="AD24" s="55"/>
    </row>
    <row r="25" ht="15">
      <c r="G25" s="7" t="s">
        <v>58</v>
      </c>
    </row>
  </sheetData>
  <sheetProtection/>
  <mergeCells count="7">
    <mergeCell ref="AA13:AC13"/>
    <mergeCell ref="I14:J14"/>
    <mergeCell ref="N14:Q14"/>
    <mergeCell ref="G21:G22"/>
    <mergeCell ref="H21:H22"/>
    <mergeCell ref="K21:K22"/>
    <mergeCell ref="L21:L22"/>
  </mergeCells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C114" sqref="C114"/>
    </sheetView>
  </sheetViews>
  <sheetFormatPr defaultColWidth="11.421875" defaultRowHeight="15"/>
  <cols>
    <col min="1" max="1" width="5.421875" style="150" bestFit="1" customWidth="1"/>
    <col min="2" max="2" width="19.421875" style="150" bestFit="1" customWidth="1"/>
    <col min="3" max="3" width="22.28125" style="150" bestFit="1" customWidth="1"/>
    <col min="4" max="4" width="44.421875" style="150" bestFit="1" customWidth="1"/>
    <col min="5" max="5" width="6.8515625" style="150" bestFit="1" customWidth="1"/>
    <col min="6" max="6" width="11.140625" style="150" bestFit="1" customWidth="1"/>
    <col min="7" max="7" width="12.421875" style="150" bestFit="1" customWidth="1"/>
    <col min="8" max="8" width="11.421875" style="150" bestFit="1" customWidth="1"/>
    <col min="9" max="9" width="18.00390625" style="150" bestFit="1" customWidth="1"/>
    <col min="10" max="10" width="7.00390625" style="146" bestFit="1" customWidth="1"/>
    <col min="11" max="11" width="9.140625" style="147" bestFit="1" customWidth="1"/>
    <col min="12" max="12" width="5.421875" style="146" bestFit="1" customWidth="1"/>
    <col min="13" max="13" width="9.140625" style="146" bestFit="1" customWidth="1"/>
    <col min="14" max="16384" width="11.421875" style="146" customWidth="1"/>
  </cols>
  <sheetData>
    <row r="1" spans="1:12" ht="19.5" customHeight="1">
      <c r="A1" s="148" t="s">
        <v>179</v>
      </c>
      <c r="B1" s="94" t="s">
        <v>180</v>
      </c>
      <c r="C1" s="94" t="s">
        <v>181</v>
      </c>
      <c r="D1" s="95" t="s">
        <v>182</v>
      </c>
      <c r="E1" s="94" t="s">
        <v>183</v>
      </c>
      <c r="F1" s="94" t="s">
        <v>184</v>
      </c>
      <c r="G1" s="94" t="s">
        <v>185</v>
      </c>
      <c r="H1" s="94" t="s">
        <v>186</v>
      </c>
      <c r="I1" s="95" t="s">
        <v>187</v>
      </c>
      <c r="J1" s="143" t="s">
        <v>188</v>
      </c>
      <c r="K1" s="95" t="s">
        <v>189</v>
      </c>
      <c r="L1" s="143" t="s">
        <v>190</v>
      </c>
    </row>
    <row r="2" spans="1:12" ht="19.5" customHeight="1">
      <c r="A2" s="148">
        <v>1</v>
      </c>
      <c r="B2" s="138" t="s">
        <v>191</v>
      </c>
      <c r="C2" s="138" t="s">
        <v>192</v>
      </c>
      <c r="D2" s="141"/>
      <c r="E2" s="94" t="s">
        <v>193</v>
      </c>
      <c r="F2" s="140" t="s">
        <v>194</v>
      </c>
      <c r="G2" s="95" t="s">
        <v>195</v>
      </c>
      <c r="H2" s="94" t="s">
        <v>196</v>
      </c>
      <c r="I2" s="148" t="s">
        <v>197</v>
      </c>
      <c r="J2" s="282">
        <v>1</v>
      </c>
      <c r="K2" s="144">
        <v>557</v>
      </c>
      <c r="L2" s="143" t="s">
        <v>50</v>
      </c>
    </row>
    <row r="3" spans="1:12" ht="19.5" customHeight="1">
      <c r="A3" s="148">
        <v>2</v>
      </c>
      <c r="B3" s="139" t="s">
        <v>198</v>
      </c>
      <c r="C3" s="138" t="s">
        <v>199</v>
      </c>
      <c r="D3" s="138" t="s">
        <v>199</v>
      </c>
      <c r="E3" s="94" t="s">
        <v>193</v>
      </c>
      <c r="F3" s="140"/>
      <c r="G3" s="129" t="s">
        <v>40</v>
      </c>
      <c r="H3" s="94" t="s">
        <v>200</v>
      </c>
      <c r="I3" s="148" t="s">
        <v>197</v>
      </c>
      <c r="J3" s="283"/>
      <c r="K3" s="144">
        <v>613</v>
      </c>
      <c r="L3" s="143" t="s">
        <v>50</v>
      </c>
    </row>
    <row r="4" spans="1:12" ht="19.5" customHeight="1">
      <c r="A4" s="148">
        <v>3</v>
      </c>
      <c r="B4" s="138" t="s">
        <v>201</v>
      </c>
      <c r="C4" s="138" t="s">
        <v>202</v>
      </c>
      <c r="D4" s="138"/>
      <c r="E4" s="94" t="s">
        <v>203</v>
      </c>
      <c r="F4" s="140"/>
      <c r="G4" s="94" t="s">
        <v>204</v>
      </c>
      <c r="H4" s="94" t="s">
        <v>205</v>
      </c>
      <c r="I4" s="148" t="s">
        <v>197</v>
      </c>
      <c r="J4" s="283"/>
      <c r="K4" s="144">
        <v>1948</v>
      </c>
      <c r="L4" s="143" t="s">
        <v>50</v>
      </c>
    </row>
    <row r="5" spans="1:12" ht="19.5" customHeight="1">
      <c r="A5" s="148">
        <v>4</v>
      </c>
      <c r="B5" s="138" t="s">
        <v>201</v>
      </c>
      <c r="C5" s="138" t="s">
        <v>206</v>
      </c>
      <c r="D5" s="138"/>
      <c r="E5" s="94" t="s">
        <v>203</v>
      </c>
      <c r="F5" s="140"/>
      <c r="G5" s="94" t="s">
        <v>204</v>
      </c>
      <c r="H5" s="94" t="s">
        <v>205</v>
      </c>
      <c r="I5" s="148" t="s">
        <v>197</v>
      </c>
      <c r="J5" s="283"/>
      <c r="K5" s="144">
        <v>1960</v>
      </c>
      <c r="L5" s="143" t="s">
        <v>50</v>
      </c>
    </row>
    <row r="6" spans="1:12" ht="19.5" customHeight="1">
      <c r="A6" s="148">
        <v>5</v>
      </c>
      <c r="B6" s="138" t="s">
        <v>201</v>
      </c>
      <c r="C6" s="138" t="s">
        <v>207</v>
      </c>
      <c r="D6" s="138"/>
      <c r="E6" s="94" t="s">
        <v>203</v>
      </c>
      <c r="F6" s="140"/>
      <c r="G6" s="94" t="s">
        <v>204</v>
      </c>
      <c r="H6" s="94" t="s">
        <v>205</v>
      </c>
      <c r="I6" s="148" t="s">
        <v>197</v>
      </c>
      <c r="J6" s="283"/>
      <c r="K6" s="144">
        <v>3715</v>
      </c>
      <c r="L6" s="143" t="s">
        <v>50</v>
      </c>
    </row>
    <row r="7" spans="1:12" ht="19.5" customHeight="1">
      <c r="A7" s="148">
        <v>6</v>
      </c>
      <c r="B7" s="138" t="s">
        <v>201</v>
      </c>
      <c r="C7" s="138" t="s">
        <v>208</v>
      </c>
      <c r="D7" s="138"/>
      <c r="E7" s="94" t="s">
        <v>203</v>
      </c>
      <c r="F7" s="140"/>
      <c r="G7" s="94" t="s">
        <v>204</v>
      </c>
      <c r="H7" s="94" t="s">
        <v>205</v>
      </c>
      <c r="I7" s="148" t="s">
        <v>197</v>
      </c>
      <c r="J7" s="283"/>
      <c r="K7" s="144">
        <v>3772</v>
      </c>
      <c r="L7" s="143" t="s">
        <v>50</v>
      </c>
    </row>
    <row r="8" spans="1:12" ht="19.5" customHeight="1">
      <c r="A8" s="148">
        <v>7</v>
      </c>
      <c r="B8" s="138" t="s">
        <v>201</v>
      </c>
      <c r="C8" s="138" t="s">
        <v>209</v>
      </c>
      <c r="D8" s="138"/>
      <c r="E8" s="94" t="s">
        <v>203</v>
      </c>
      <c r="F8" s="95"/>
      <c r="G8" s="94" t="s">
        <v>204</v>
      </c>
      <c r="H8" s="94" t="s">
        <v>205</v>
      </c>
      <c r="I8" s="148" t="s">
        <v>197</v>
      </c>
      <c r="J8" s="283"/>
      <c r="K8" s="144">
        <v>3177</v>
      </c>
      <c r="L8" s="143" t="s">
        <v>50</v>
      </c>
    </row>
    <row r="9" spans="1:12" ht="19.5" customHeight="1">
      <c r="A9" s="148">
        <v>8</v>
      </c>
      <c r="B9" s="138" t="s">
        <v>201</v>
      </c>
      <c r="C9" s="138" t="s">
        <v>210</v>
      </c>
      <c r="D9" s="138"/>
      <c r="E9" s="94" t="s">
        <v>203</v>
      </c>
      <c r="F9" s="140"/>
      <c r="G9" s="94" t="s">
        <v>204</v>
      </c>
      <c r="H9" s="94" t="s">
        <v>205</v>
      </c>
      <c r="I9" s="148" t="s">
        <v>197</v>
      </c>
      <c r="J9" s="283"/>
      <c r="K9" s="144">
        <v>4387</v>
      </c>
      <c r="L9" s="143" t="s">
        <v>50</v>
      </c>
    </row>
    <row r="10" spans="1:12" ht="19.5" customHeight="1">
      <c r="A10" s="148">
        <v>9</v>
      </c>
      <c r="B10" s="138" t="s">
        <v>201</v>
      </c>
      <c r="C10" s="138" t="s">
        <v>211</v>
      </c>
      <c r="D10" s="138"/>
      <c r="E10" s="94" t="s">
        <v>203</v>
      </c>
      <c r="F10" s="95"/>
      <c r="G10" s="94" t="s">
        <v>204</v>
      </c>
      <c r="H10" s="94" t="s">
        <v>205</v>
      </c>
      <c r="I10" s="148" t="s">
        <v>197</v>
      </c>
      <c r="J10" s="283"/>
      <c r="K10" s="144">
        <v>4394</v>
      </c>
      <c r="L10" s="143" t="s">
        <v>50</v>
      </c>
    </row>
    <row r="11" spans="1:12" ht="19.5" customHeight="1">
      <c r="A11" s="148">
        <v>10</v>
      </c>
      <c r="B11" s="138" t="s">
        <v>201</v>
      </c>
      <c r="C11" s="138" t="s">
        <v>212</v>
      </c>
      <c r="D11" s="138"/>
      <c r="E11" s="94" t="s">
        <v>203</v>
      </c>
      <c r="F11" s="95"/>
      <c r="G11" s="94" t="s">
        <v>204</v>
      </c>
      <c r="H11" s="94" t="s">
        <v>205</v>
      </c>
      <c r="I11" s="148" t="s">
        <v>197</v>
      </c>
      <c r="J11" s="283"/>
      <c r="K11" s="144">
        <v>4384</v>
      </c>
      <c r="L11" s="143" t="s">
        <v>50</v>
      </c>
    </row>
    <row r="12" spans="1:12" ht="19.5" customHeight="1">
      <c r="A12" s="148">
        <v>11</v>
      </c>
      <c r="B12" s="138" t="s">
        <v>201</v>
      </c>
      <c r="C12" s="138" t="s">
        <v>213</v>
      </c>
      <c r="D12" s="138"/>
      <c r="E12" s="94" t="s">
        <v>203</v>
      </c>
      <c r="F12" s="140"/>
      <c r="G12" s="94" t="s">
        <v>204</v>
      </c>
      <c r="H12" s="94" t="s">
        <v>205</v>
      </c>
      <c r="I12" s="148" t="s">
        <v>197</v>
      </c>
      <c r="J12" s="283"/>
      <c r="K12" s="144">
        <v>4382</v>
      </c>
      <c r="L12" s="143" t="s">
        <v>50</v>
      </c>
    </row>
    <row r="13" spans="1:12" ht="19.5" customHeight="1">
      <c r="A13" s="148">
        <v>12</v>
      </c>
      <c r="B13" s="138" t="s">
        <v>201</v>
      </c>
      <c r="C13" s="138" t="s">
        <v>214</v>
      </c>
      <c r="D13" s="138"/>
      <c r="E13" s="94" t="s">
        <v>203</v>
      </c>
      <c r="F13" s="140"/>
      <c r="G13" s="94" t="s">
        <v>204</v>
      </c>
      <c r="H13" s="94" t="s">
        <v>205</v>
      </c>
      <c r="I13" s="148" t="s">
        <v>197</v>
      </c>
      <c r="J13" s="283"/>
      <c r="K13" s="144">
        <v>4552</v>
      </c>
      <c r="L13" s="143" t="s">
        <v>50</v>
      </c>
    </row>
    <row r="14" spans="1:12" ht="19.5" customHeight="1">
      <c r="A14" s="148">
        <v>13</v>
      </c>
      <c r="B14" s="130" t="s">
        <v>215</v>
      </c>
      <c r="C14" s="130" t="s">
        <v>216</v>
      </c>
      <c r="D14" s="130" t="s">
        <v>216</v>
      </c>
      <c r="E14" s="140" t="s">
        <v>193</v>
      </c>
      <c r="F14" s="95" t="s">
        <v>217</v>
      </c>
      <c r="G14" s="94" t="s">
        <v>218</v>
      </c>
      <c r="H14" s="94" t="s">
        <v>219</v>
      </c>
      <c r="I14" s="148" t="s">
        <v>220</v>
      </c>
      <c r="J14" s="283"/>
      <c r="K14" s="133">
        <v>1693</v>
      </c>
      <c r="L14" s="143" t="s">
        <v>50</v>
      </c>
    </row>
    <row r="15" spans="1:12" ht="19.5" customHeight="1">
      <c r="A15" s="148">
        <v>14</v>
      </c>
      <c r="B15" s="131" t="s">
        <v>221</v>
      </c>
      <c r="C15" s="131" t="s">
        <v>222</v>
      </c>
      <c r="D15" s="131" t="s">
        <v>222</v>
      </c>
      <c r="E15" s="140" t="s">
        <v>193</v>
      </c>
      <c r="F15" s="94" t="s">
        <v>223</v>
      </c>
      <c r="G15" s="94" t="s">
        <v>204</v>
      </c>
      <c r="H15" s="94" t="s">
        <v>224</v>
      </c>
      <c r="I15" s="148" t="s">
        <v>220</v>
      </c>
      <c r="J15" s="283"/>
      <c r="K15" s="133">
        <v>2402</v>
      </c>
      <c r="L15" s="143" t="s">
        <v>50</v>
      </c>
    </row>
    <row r="16" spans="1:12" ht="19.5" customHeight="1">
      <c r="A16" s="148">
        <v>15</v>
      </c>
      <c r="B16" s="131" t="s">
        <v>221</v>
      </c>
      <c r="C16" s="131" t="s">
        <v>225</v>
      </c>
      <c r="D16" s="131" t="s">
        <v>225</v>
      </c>
      <c r="E16" s="140" t="s">
        <v>193</v>
      </c>
      <c r="F16" s="129" t="s">
        <v>226</v>
      </c>
      <c r="G16" s="94" t="s">
        <v>204</v>
      </c>
      <c r="H16" s="94" t="s">
        <v>224</v>
      </c>
      <c r="I16" s="148" t="s">
        <v>220</v>
      </c>
      <c r="J16" s="283"/>
      <c r="K16" s="133">
        <v>776</v>
      </c>
      <c r="L16" s="143" t="s">
        <v>50</v>
      </c>
    </row>
    <row r="17" spans="1:12" ht="19.5" customHeight="1">
      <c r="A17" s="148">
        <v>16</v>
      </c>
      <c r="B17" s="130" t="s">
        <v>221</v>
      </c>
      <c r="C17" s="130" t="s">
        <v>227</v>
      </c>
      <c r="D17" s="130" t="s">
        <v>227</v>
      </c>
      <c r="E17" s="140" t="s">
        <v>193</v>
      </c>
      <c r="F17" s="129" t="s">
        <v>226</v>
      </c>
      <c r="G17" s="94" t="s">
        <v>204</v>
      </c>
      <c r="H17" s="94" t="s">
        <v>224</v>
      </c>
      <c r="I17" s="148" t="s">
        <v>220</v>
      </c>
      <c r="J17" s="283"/>
      <c r="K17" s="133">
        <v>5269</v>
      </c>
      <c r="L17" s="143" t="s">
        <v>50</v>
      </c>
    </row>
    <row r="18" spans="1:12" ht="19.5" customHeight="1">
      <c r="A18" s="148">
        <v>17</v>
      </c>
      <c r="B18" s="130" t="s">
        <v>221</v>
      </c>
      <c r="C18" s="130" t="s">
        <v>228</v>
      </c>
      <c r="D18" s="130" t="s">
        <v>228</v>
      </c>
      <c r="E18" s="140" t="s">
        <v>193</v>
      </c>
      <c r="F18" s="129" t="s">
        <v>226</v>
      </c>
      <c r="G18" s="94" t="s">
        <v>204</v>
      </c>
      <c r="H18" s="94" t="s">
        <v>224</v>
      </c>
      <c r="I18" s="148" t="s">
        <v>220</v>
      </c>
      <c r="J18" s="283"/>
      <c r="K18" s="133">
        <v>748</v>
      </c>
      <c r="L18" s="143" t="s">
        <v>50</v>
      </c>
    </row>
    <row r="19" spans="1:12" ht="19.5" customHeight="1">
      <c r="A19" s="148">
        <v>18</v>
      </c>
      <c r="B19" s="132" t="s">
        <v>221</v>
      </c>
      <c r="C19" s="132" t="s">
        <v>229</v>
      </c>
      <c r="D19" s="132" t="s">
        <v>229</v>
      </c>
      <c r="E19" s="140" t="s">
        <v>193</v>
      </c>
      <c r="F19" s="129" t="s">
        <v>226</v>
      </c>
      <c r="G19" s="94" t="s">
        <v>204</v>
      </c>
      <c r="H19" s="94" t="s">
        <v>224</v>
      </c>
      <c r="I19" s="148" t="s">
        <v>220</v>
      </c>
      <c r="J19" s="283"/>
      <c r="K19" s="133">
        <v>2841</v>
      </c>
      <c r="L19" s="143" t="s">
        <v>50</v>
      </c>
    </row>
    <row r="20" spans="1:12" ht="19.5" customHeight="1">
      <c r="A20" s="148">
        <v>19</v>
      </c>
      <c r="B20" s="130" t="s">
        <v>221</v>
      </c>
      <c r="C20" s="130" t="s">
        <v>230</v>
      </c>
      <c r="D20" s="130" t="s">
        <v>230</v>
      </c>
      <c r="E20" s="140" t="s">
        <v>193</v>
      </c>
      <c r="F20" s="129" t="s">
        <v>226</v>
      </c>
      <c r="G20" s="94" t="s">
        <v>204</v>
      </c>
      <c r="H20" s="94" t="s">
        <v>224</v>
      </c>
      <c r="I20" s="148" t="s">
        <v>220</v>
      </c>
      <c r="J20" s="283"/>
      <c r="K20" s="133">
        <v>2383</v>
      </c>
      <c r="L20" s="143" t="s">
        <v>50</v>
      </c>
    </row>
    <row r="21" spans="1:12" ht="19.5" customHeight="1">
      <c r="A21" s="148">
        <v>20</v>
      </c>
      <c r="B21" s="130" t="s">
        <v>221</v>
      </c>
      <c r="C21" s="130" t="s">
        <v>231</v>
      </c>
      <c r="D21" s="130" t="s">
        <v>231</v>
      </c>
      <c r="E21" s="140" t="s">
        <v>193</v>
      </c>
      <c r="F21" s="129" t="s">
        <v>226</v>
      </c>
      <c r="G21" s="94" t="s">
        <v>204</v>
      </c>
      <c r="H21" s="94" t="s">
        <v>224</v>
      </c>
      <c r="I21" s="148" t="s">
        <v>220</v>
      </c>
      <c r="J21" s="283"/>
      <c r="K21" s="133">
        <v>253</v>
      </c>
      <c r="L21" s="143" t="s">
        <v>50</v>
      </c>
    </row>
    <row r="22" spans="1:12" ht="19.5" customHeight="1">
      <c r="A22" s="148">
        <v>21</v>
      </c>
      <c r="B22" s="132" t="s">
        <v>221</v>
      </c>
      <c r="C22" s="132" t="s">
        <v>232</v>
      </c>
      <c r="D22" s="132" t="s">
        <v>232</v>
      </c>
      <c r="E22" s="140" t="s">
        <v>193</v>
      </c>
      <c r="F22" s="95" t="s">
        <v>226</v>
      </c>
      <c r="G22" s="94" t="s">
        <v>204</v>
      </c>
      <c r="H22" s="94" t="s">
        <v>224</v>
      </c>
      <c r="I22" s="148" t="s">
        <v>220</v>
      </c>
      <c r="J22" s="283"/>
      <c r="K22" s="133">
        <v>10239</v>
      </c>
      <c r="L22" s="143" t="s">
        <v>50</v>
      </c>
    </row>
    <row r="23" spans="1:12" ht="19.5" customHeight="1">
      <c r="A23" s="148">
        <v>22</v>
      </c>
      <c r="B23" s="132" t="s">
        <v>221</v>
      </c>
      <c r="C23" s="132" t="s">
        <v>233</v>
      </c>
      <c r="D23" s="132" t="s">
        <v>233</v>
      </c>
      <c r="E23" s="140" t="s">
        <v>193</v>
      </c>
      <c r="F23" s="95" t="s">
        <v>226</v>
      </c>
      <c r="G23" s="94" t="s">
        <v>204</v>
      </c>
      <c r="H23" s="94" t="s">
        <v>224</v>
      </c>
      <c r="I23" s="148" t="s">
        <v>220</v>
      </c>
      <c r="J23" s="283"/>
      <c r="K23" s="133">
        <v>2360</v>
      </c>
      <c r="L23" s="143" t="s">
        <v>50</v>
      </c>
    </row>
    <row r="24" spans="1:12" ht="19.5" customHeight="1">
      <c r="A24" s="148">
        <v>23</v>
      </c>
      <c r="B24" s="132" t="s">
        <v>221</v>
      </c>
      <c r="C24" s="132" t="s">
        <v>234</v>
      </c>
      <c r="D24" s="132" t="s">
        <v>234</v>
      </c>
      <c r="E24" s="140" t="s">
        <v>193</v>
      </c>
      <c r="F24" s="95" t="s">
        <v>226</v>
      </c>
      <c r="G24" s="94" t="s">
        <v>204</v>
      </c>
      <c r="H24" s="94" t="s">
        <v>224</v>
      </c>
      <c r="I24" s="148" t="s">
        <v>220</v>
      </c>
      <c r="J24" s="283"/>
      <c r="K24" s="133">
        <v>10862</v>
      </c>
      <c r="L24" s="143" t="s">
        <v>50</v>
      </c>
    </row>
    <row r="25" spans="1:12" ht="19.5" customHeight="1">
      <c r="A25" s="148">
        <v>24</v>
      </c>
      <c r="B25" s="132" t="s">
        <v>221</v>
      </c>
      <c r="C25" s="132" t="s">
        <v>235</v>
      </c>
      <c r="D25" s="132" t="s">
        <v>235</v>
      </c>
      <c r="E25" s="140" t="s">
        <v>193</v>
      </c>
      <c r="F25" s="94" t="s">
        <v>226</v>
      </c>
      <c r="G25" s="94" t="s">
        <v>204</v>
      </c>
      <c r="H25" s="94" t="s">
        <v>224</v>
      </c>
      <c r="I25" s="148" t="s">
        <v>220</v>
      </c>
      <c r="J25" s="283"/>
      <c r="K25" s="133">
        <v>1513</v>
      </c>
      <c r="L25" s="143" t="s">
        <v>50</v>
      </c>
    </row>
    <row r="26" spans="1:12" ht="19.5" customHeight="1">
      <c r="A26" s="148">
        <v>25</v>
      </c>
      <c r="B26" s="132" t="s">
        <v>221</v>
      </c>
      <c r="C26" s="132" t="s">
        <v>236</v>
      </c>
      <c r="D26" s="132" t="s">
        <v>236</v>
      </c>
      <c r="E26" s="140" t="s">
        <v>193</v>
      </c>
      <c r="F26" s="94" t="s">
        <v>226</v>
      </c>
      <c r="G26" s="94" t="s">
        <v>204</v>
      </c>
      <c r="H26" s="94" t="s">
        <v>224</v>
      </c>
      <c r="I26" s="148" t="s">
        <v>220</v>
      </c>
      <c r="J26" s="283"/>
      <c r="K26" s="133">
        <v>1788</v>
      </c>
      <c r="L26" s="143" t="s">
        <v>50</v>
      </c>
    </row>
    <row r="27" spans="1:12" ht="19.5" customHeight="1">
      <c r="A27" s="148">
        <v>26</v>
      </c>
      <c r="B27" s="130" t="s">
        <v>221</v>
      </c>
      <c r="C27" s="130" t="s">
        <v>237</v>
      </c>
      <c r="D27" s="130" t="s">
        <v>237</v>
      </c>
      <c r="E27" s="140" t="s">
        <v>193</v>
      </c>
      <c r="F27" s="95" t="s">
        <v>226</v>
      </c>
      <c r="G27" s="94" t="s">
        <v>204</v>
      </c>
      <c r="H27" s="94" t="s">
        <v>224</v>
      </c>
      <c r="I27" s="148" t="s">
        <v>220</v>
      </c>
      <c r="J27" s="283"/>
      <c r="K27" s="133">
        <v>740</v>
      </c>
      <c r="L27" s="143" t="s">
        <v>50</v>
      </c>
    </row>
    <row r="28" spans="1:12" ht="19.5" customHeight="1">
      <c r="A28" s="148">
        <v>27</v>
      </c>
      <c r="B28" s="132" t="s">
        <v>221</v>
      </c>
      <c r="C28" s="130" t="s">
        <v>238</v>
      </c>
      <c r="D28" s="130" t="s">
        <v>238</v>
      </c>
      <c r="E28" s="140" t="s">
        <v>193</v>
      </c>
      <c r="F28" s="95" t="s">
        <v>226</v>
      </c>
      <c r="G28" s="94" t="s">
        <v>204</v>
      </c>
      <c r="H28" s="94" t="s">
        <v>224</v>
      </c>
      <c r="I28" s="148" t="s">
        <v>220</v>
      </c>
      <c r="J28" s="283"/>
      <c r="K28" s="133">
        <v>668</v>
      </c>
      <c r="L28" s="143" t="s">
        <v>50</v>
      </c>
    </row>
    <row r="29" spans="1:12" ht="19.5" customHeight="1">
      <c r="A29" s="148">
        <v>28</v>
      </c>
      <c r="B29" s="132" t="s">
        <v>221</v>
      </c>
      <c r="C29" s="131" t="s">
        <v>239</v>
      </c>
      <c r="D29" s="131" t="s">
        <v>239</v>
      </c>
      <c r="E29" s="140" t="s">
        <v>193</v>
      </c>
      <c r="F29" s="95" t="s">
        <v>226</v>
      </c>
      <c r="G29" s="94" t="s">
        <v>204</v>
      </c>
      <c r="H29" s="94" t="s">
        <v>224</v>
      </c>
      <c r="I29" s="148" t="s">
        <v>220</v>
      </c>
      <c r="J29" s="283"/>
      <c r="K29" s="133">
        <v>785</v>
      </c>
      <c r="L29" s="143" t="s">
        <v>50</v>
      </c>
    </row>
    <row r="30" spans="1:12" ht="19.5" customHeight="1">
      <c r="A30" s="148">
        <v>29</v>
      </c>
      <c r="B30" s="131" t="s">
        <v>221</v>
      </c>
      <c r="C30" s="131" t="s">
        <v>240</v>
      </c>
      <c r="D30" s="131" t="s">
        <v>240</v>
      </c>
      <c r="E30" s="140" t="s">
        <v>193</v>
      </c>
      <c r="F30" s="95" t="s">
        <v>226</v>
      </c>
      <c r="G30" s="94" t="s">
        <v>204</v>
      </c>
      <c r="H30" s="94" t="s">
        <v>224</v>
      </c>
      <c r="I30" s="148" t="s">
        <v>220</v>
      </c>
      <c r="J30" s="283"/>
      <c r="K30" s="133">
        <v>1887</v>
      </c>
      <c r="L30" s="143" t="s">
        <v>50</v>
      </c>
    </row>
    <row r="31" spans="1:12" ht="19.5" customHeight="1">
      <c r="A31" s="148">
        <v>30</v>
      </c>
      <c r="B31" s="131" t="s">
        <v>221</v>
      </c>
      <c r="C31" s="131" t="s">
        <v>240</v>
      </c>
      <c r="D31" s="131" t="s">
        <v>240</v>
      </c>
      <c r="E31" s="140" t="s">
        <v>193</v>
      </c>
      <c r="F31" s="95" t="s">
        <v>217</v>
      </c>
      <c r="G31" s="94" t="s">
        <v>204</v>
      </c>
      <c r="H31" s="94" t="s">
        <v>224</v>
      </c>
      <c r="I31" s="148" t="s">
        <v>220</v>
      </c>
      <c r="J31" s="283"/>
      <c r="K31" s="133">
        <v>1587</v>
      </c>
      <c r="L31" s="143" t="s">
        <v>50</v>
      </c>
    </row>
    <row r="32" spans="1:12" ht="19.5" customHeight="1">
      <c r="A32" s="148">
        <v>31</v>
      </c>
      <c r="B32" s="130" t="s">
        <v>221</v>
      </c>
      <c r="C32" s="130" t="s">
        <v>241</v>
      </c>
      <c r="D32" s="130" t="s">
        <v>241</v>
      </c>
      <c r="E32" s="95" t="s">
        <v>193</v>
      </c>
      <c r="F32" s="95" t="s">
        <v>226</v>
      </c>
      <c r="G32" s="94" t="s">
        <v>204</v>
      </c>
      <c r="H32" s="94" t="s">
        <v>224</v>
      </c>
      <c r="I32" s="148" t="s">
        <v>220</v>
      </c>
      <c r="J32" s="283"/>
      <c r="K32" s="133">
        <v>5000</v>
      </c>
      <c r="L32" s="143" t="s">
        <v>50</v>
      </c>
    </row>
    <row r="33" spans="1:12" ht="19.5" customHeight="1">
      <c r="A33" s="148">
        <v>32</v>
      </c>
      <c r="B33" s="130" t="s">
        <v>221</v>
      </c>
      <c r="C33" s="130" t="s">
        <v>242</v>
      </c>
      <c r="D33" s="130" t="s">
        <v>242</v>
      </c>
      <c r="E33" s="95" t="s">
        <v>193</v>
      </c>
      <c r="F33" s="95" t="s">
        <v>226</v>
      </c>
      <c r="G33" s="94" t="s">
        <v>204</v>
      </c>
      <c r="H33" s="94" t="s">
        <v>224</v>
      </c>
      <c r="I33" s="148" t="s">
        <v>220</v>
      </c>
      <c r="J33" s="283"/>
      <c r="K33" s="133">
        <v>780</v>
      </c>
      <c r="L33" s="143" t="s">
        <v>50</v>
      </c>
    </row>
    <row r="34" spans="1:12" ht="19.5" customHeight="1">
      <c r="A34" s="148">
        <v>33</v>
      </c>
      <c r="B34" s="130" t="s">
        <v>221</v>
      </c>
      <c r="C34" s="130" t="s">
        <v>243</v>
      </c>
      <c r="D34" s="130" t="s">
        <v>243</v>
      </c>
      <c r="E34" s="95" t="s">
        <v>193</v>
      </c>
      <c r="F34" s="95" t="s">
        <v>226</v>
      </c>
      <c r="G34" s="94" t="s">
        <v>204</v>
      </c>
      <c r="H34" s="94" t="s">
        <v>224</v>
      </c>
      <c r="I34" s="148" t="s">
        <v>220</v>
      </c>
      <c r="J34" s="283"/>
      <c r="K34" s="133">
        <v>3208</v>
      </c>
      <c r="L34" s="143" t="s">
        <v>50</v>
      </c>
    </row>
    <row r="35" spans="1:12" ht="19.5" customHeight="1">
      <c r="A35" s="148">
        <v>34</v>
      </c>
      <c r="B35" s="130" t="s">
        <v>221</v>
      </c>
      <c r="C35" s="130" t="s">
        <v>244</v>
      </c>
      <c r="D35" s="130" t="s">
        <v>244</v>
      </c>
      <c r="E35" s="140" t="s">
        <v>193</v>
      </c>
      <c r="F35" s="129" t="s">
        <v>226</v>
      </c>
      <c r="G35" s="94" t="s">
        <v>204</v>
      </c>
      <c r="H35" s="94" t="s">
        <v>224</v>
      </c>
      <c r="I35" s="148" t="s">
        <v>220</v>
      </c>
      <c r="J35" s="283"/>
      <c r="K35" s="133">
        <v>3168</v>
      </c>
      <c r="L35" s="143" t="s">
        <v>50</v>
      </c>
    </row>
    <row r="36" spans="1:12" ht="19.5" customHeight="1">
      <c r="A36" s="148">
        <v>35</v>
      </c>
      <c r="B36" s="130" t="s">
        <v>221</v>
      </c>
      <c r="C36" s="130" t="s">
        <v>245</v>
      </c>
      <c r="D36" s="130" t="s">
        <v>245</v>
      </c>
      <c r="E36" s="140" t="s">
        <v>193</v>
      </c>
      <c r="F36" s="94" t="s">
        <v>226</v>
      </c>
      <c r="G36" s="94" t="s">
        <v>204</v>
      </c>
      <c r="H36" s="94" t="s">
        <v>224</v>
      </c>
      <c r="I36" s="148" t="s">
        <v>220</v>
      </c>
      <c r="J36" s="283"/>
      <c r="K36" s="133">
        <v>783</v>
      </c>
      <c r="L36" s="143" t="s">
        <v>50</v>
      </c>
    </row>
    <row r="37" spans="1:12" ht="19.5" customHeight="1">
      <c r="A37" s="148">
        <v>36</v>
      </c>
      <c r="B37" s="130" t="s">
        <v>221</v>
      </c>
      <c r="C37" s="130" t="s">
        <v>246</v>
      </c>
      <c r="D37" s="130" t="s">
        <v>246</v>
      </c>
      <c r="E37" s="140" t="s">
        <v>193</v>
      </c>
      <c r="F37" s="94" t="s">
        <v>226</v>
      </c>
      <c r="G37" s="94" t="s">
        <v>204</v>
      </c>
      <c r="H37" s="94" t="s">
        <v>224</v>
      </c>
      <c r="I37" s="148" t="s">
        <v>220</v>
      </c>
      <c r="J37" s="283"/>
      <c r="K37" s="133">
        <v>1536</v>
      </c>
      <c r="L37" s="143" t="s">
        <v>50</v>
      </c>
    </row>
    <row r="38" spans="1:12" ht="19.5" customHeight="1">
      <c r="A38" s="148">
        <v>37</v>
      </c>
      <c r="B38" s="130" t="s">
        <v>221</v>
      </c>
      <c r="C38" s="130" t="s">
        <v>247</v>
      </c>
      <c r="D38" s="130" t="s">
        <v>247</v>
      </c>
      <c r="E38" s="140" t="s">
        <v>193</v>
      </c>
      <c r="F38" s="94" t="s">
        <v>226</v>
      </c>
      <c r="G38" s="94" t="s">
        <v>204</v>
      </c>
      <c r="H38" s="94" t="s">
        <v>224</v>
      </c>
      <c r="I38" s="148" t="s">
        <v>220</v>
      </c>
      <c r="J38" s="283"/>
      <c r="K38" s="133">
        <v>656</v>
      </c>
      <c r="L38" s="143" t="s">
        <v>50</v>
      </c>
    </row>
    <row r="39" spans="1:12" ht="19.5" customHeight="1">
      <c r="A39" s="148">
        <v>38</v>
      </c>
      <c r="B39" s="132" t="s">
        <v>191</v>
      </c>
      <c r="C39" s="132" t="s">
        <v>248</v>
      </c>
      <c r="D39" s="95"/>
      <c r="E39" s="95" t="s">
        <v>193</v>
      </c>
      <c r="F39" s="94" t="s">
        <v>249</v>
      </c>
      <c r="G39" s="94" t="s">
        <v>51</v>
      </c>
      <c r="H39" s="94" t="s">
        <v>250</v>
      </c>
      <c r="I39" s="148" t="s">
        <v>220</v>
      </c>
      <c r="J39" s="283"/>
      <c r="K39" s="133">
        <v>99</v>
      </c>
      <c r="L39" s="143" t="s">
        <v>50</v>
      </c>
    </row>
    <row r="40" spans="1:12" ht="19.5" customHeight="1">
      <c r="A40" s="148">
        <v>39</v>
      </c>
      <c r="B40" s="131" t="s">
        <v>251</v>
      </c>
      <c r="C40" s="130" t="s">
        <v>252</v>
      </c>
      <c r="D40" s="134"/>
      <c r="E40" s="140" t="s">
        <v>193</v>
      </c>
      <c r="F40" s="94"/>
      <c r="G40" s="94" t="s">
        <v>253</v>
      </c>
      <c r="H40" s="94" t="s">
        <v>254</v>
      </c>
      <c r="I40" s="148" t="s">
        <v>220</v>
      </c>
      <c r="J40" s="283"/>
      <c r="K40" s="133">
        <v>259</v>
      </c>
      <c r="L40" s="143" t="s">
        <v>50</v>
      </c>
    </row>
    <row r="41" spans="1:12" ht="19.5" customHeight="1">
      <c r="A41" s="148">
        <v>40</v>
      </c>
      <c r="B41" s="131" t="s">
        <v>255</v>
      </c>
      <c r="C41" s="131" t="s">
        <v>256</v>
      </c>
      <c r="D41" s="134"/>
      <c r="E41" s="95" t="s">
        <v>193</v>
      </c>
      <c r="F41" s="94" t="s">
        <v>257</v>
      </c>
      <c r="G41" s="94" t="s">
        <v>53</v>
      </c>
      <c r="H41" s="94" t="s">
        <v>258</v>
      </c>
      <c r="I41" s="148" t="s">
        <v>220</v>
      </c>
      <c r="J41" s="283"/>
      <c r="K41" s="133">
        <v>1720</v>
      </c>
      <c r="L41" s="143" t="s">
        <v>50</v>
      </c>
    </row>
    <row r="42" spans="1:12" ht="19.5" customHeight="1">
      <c r="A42" s="148">
        <v>41</v>
      </c>
      <c r="B42" s="130" t="s">
        <v>215</v>
      </c>
      <c r="C42" s="130" t="s">
        <v>259</v>
      </c>
      <c r="D42" s="94"/>
      <c r="E42" s="94" t="s">
        <v>203</v>
      </c>
      <c r="F42" s="149" t="s">
        <v>217</v>
      </c>
      <c r="G42" s="32" t="s">
        <v>52</v>
      </c>
      <c r="H42" s="32">
        <v>4000</v>
      </c>
      <c r="I42" s="148" t="s">
        <v>260</v>
      </c>
      <c r="J42" s="283"/>
      <c r="K42" s="133">
        <v>3486</v>
      </c>
      <c r="L42" s="143" t="s">
        <v>50</v>
      </c>
    </row>
    <row r="43" spans="1:12" ht="19.5" customHeight="1">
      <c r="A43" s="148">
        <v>42</v>
      </c>
      <c r="B43" s="135" t="s">
        <v>215</v>
      </c>
      <c r="C43" s="135" t="s">
        <v>261</v>
      </c>
      <c r="D43" s="94"/>
      <c r="E43" s="94" t="s">
        <v>203</v>
      </c>
      <c r="F43" s="149" t="s">
        <v>262</v>
      </c>
      <c r="G43" s="148" t="s">
        <v>52</v>
      </c>
      <c r="H43" s="148">
        <v>3000</v>
      </c>
      <c r="I43" s="148" t="s">
        <v>260</v>
      </c>
      <c r="J43" s="283"/>
      <c r="K43" s="133">
        <v>2455</v>
      </c>
      <c r="L43" s="143" t="s">
        <v>50</v>
      </c>
    </row>
    <row r="44" spans="1:12" ht="19.5" customHeight="1">
      <c r="A44" s="148">
        <v>43</v>
      </c>
      <c r="B44" s="131" t="s">
        <v>221</v>
      </c>
      <c r="C44" s="130" t="s">
        <v>263</v>
      </c>
      <c r="D44" s="94"/>
      <c r="E44" s="94" t="s">
        <v>203</v>
      </c>
      <c r="F44" s="149" t="s">
        <v>217</v>
      </c>
      <c r="G44" s="148" t="s">
        <v>204</v>
      </c>
      <c r="H44" s="148">
        <v>3000</v>
      </c>
      <c r="I44" s="148" t="s">
        <v>260</v>
      </c>
      <c r="J44" s="283"/>
      <c r="K44" s="133">
        <v>1423</v>
      </c>
      <c r="L44" s="143" t="s">
        <v>50</v>
      </c>
    </row>
    <row r="45" spans="1:12" ht="19.5" customHeight="1">
      <c r="A45" s="148">
        <v>44</v>
      </c>
      <c r="B45" s="131" t="s">
        <v>221</v>
      </c>
      <c r="C45" s="130" t="s">
        <v>264</v>
      </c>
      <c r="D45" s="94"/>
      <c r="E45" s="94" t="s">
        <v>203</v>
      </c>
      <c r="F45" s="149" t="s">
        <v>265</v>
      </c>
      <c r="G45" s="148" t="s">
        <v>204</v>
      </c>
      <c r="H45" s="148">
        <v>3000</v>
      </c>
      <c r="I45" s="148" t="s">
        <v>260</v>
      </c>
      <c r="J45" s="283"/>
      <c r="K45" s="133">
        <v>3480</v>
      </c>
      <c r="L45" s="143" t="s">
        <v>50</v>
      </c>
    </row>
    <row r="46" spans="1:12" ht="19.5" customHeight="1">
      <c r="A46" s="148">
        <v>45</v>
      </c>
      <c r="B46" s="130" t="s">
        <v>221</v>
      </c>
      <c r="C46" s="130" t="s">
        <v>230</v>
      </c>
      <c r="D46" s="94"/>
      <c r="E46" s="94" t="s">
        <v>203</v>
      </c>
      <c r="F46" s="94" t="s">
        <v>226</v>
      </c>
      <c r="G46" s="148" t="s">
        <v>204</v>
      </c>
      <c r="H46" s="148">
        <v>5000</v>
      </c>
      <c r="I46" s="148" t="s">
        <v>260</v>
      </c>
      <c r="J46" s="283"/>
      <c r="K46" s="133">
        <v>3074</v>
      </c>
      <c r="L46" s="143" t="s">
        <v>50</v>
      </c>
    </row>
    <row r="47" spans="1:12" ht="19.5" customHeight="1">
      <c r="A47" s="148">
        <v>46</v>
      </c>
      <c r="B47" s="130" t="s">
        <v>221</v>
      </c>
      <c r="C47" s="131" t="s">
        <v>266</v>
      </c>
      <c r="D47" s="94"/>
      <c r="E47" s="94" t="s">
        <v>203</v>
      </c>
      <c r="F47" s="140" t="s">
        <v>262</v>
      </c>
      <c r="G47" s="138" t="s">
        <v>204</v>
      </c>
      <c r="H47" s="138">
        <v>5000</v>
      </c>
      <c r="I47" s="148" t="s">
        <v>260</v>
      </c>
      <c r="J47" s="283"/>
      <c r="K47" s="133">
        <v>4478</v>
      </c>
      <c r="L47" s="143" t="s">
        <v>50</v>
      </c>
    </row>
    <row r="48" spans="1:12" ht="19.5" customHeight="1">
      <c r="A48" s="148">
        <v>47</v>
      </c>
      <c r="B48" s="136" t="s">
        <v>267</v>
      </c>
      <c r="C48" s="131" t="s">
        <v>268</v>
      </c>
      <c r="D48" s="94"/>
      <c r="E48" s="94" t="s">
        <v>203</v>
      </c>
      <c r="F48" s="140"/>
      <c r="G48" s="137" t="s">
        <v>269</v>
      </c>
      <c r="H48" s="94">
        <v>3000</v>
      </c>
      <c r="I48" s="148" t="s">
        <v>260</v>
      </c>
      <c r="J48" s="284"/>
      <c r="K48" s="133">
        <v>2476</v>
      </c>
      <c r="L48" s="143" t="s">
        <v>50</v>
      </c>
    </row>
    <row r="49" spans="1:12" ht="19.5" customHeight="1">
      <c r="A49" s="148">
        <v>48</v>
      </c>
      <c r="B49" s="138" t="s">
        <v>215</v>
      </c>
      <c r="C49" s="94" t="s">
        <v>270</v>
      </c>
      <c r="D49" s="94" t="s">
        <v>271</v>
      </c>
      <c r="E49" s="94">
        <v>2</v>
      </c>
      <c r="F49" s="140" t="s">
        <v>226</v>
      </c>
      <c r="G49" s="138" t="s">
        <v>272</v>
      </c>
      <c r="H49" s="32" t="s">
        <v>273</v>
      </c>
      <c r="I49" s="148" t="s">
        <v>274</v>
      </c>
      <c r="J49" s="285">
        <v>2</v>
      </c>
      <c r="K49" s="133">
        <v>2970</v>
      </c>
      <c r="L49" s="143" t="s">
        <v>50</v>
      </c>
    </row>
    <row r="50" spans="1:12" ht="19.5" customHeight="1">
      <c r="A50" s="148">
        <v>49</v>
      </c>
      <c r="B50" s="138" t="s">
        <v>215</v>
      </c>
      <c r="C50" s="94" t="s">
        <v>275</v>
      </c>
      <c r="D50" s="94" t="s">
        <v>276</v>
      </c>
      <c r="E50" s="94" t="s">
        <v>277</v>
      </c>
      <c r="F50" s="140" t="s">
        <v>226</v>
      </c>
      <c r="G50" s="138" t="s">
        <v>272</v>
      </c>
      <c r="H50" s="32" t="s">
        <v>273</v>
      </c>
      <c r="I50" s="148" t="s">
        <v>274</v>
      </c>
      <c r="J50" s="286"/>
      <c r="K50" s="133">
        <v>1964</v>
      </c>
      <c r="L50" s="143" t="s">
        <v>50</v>
      </c>
    </row>
    <row r="51" spans="1:12" ht="19.5" customHeight="1">
      <c r="A51" s="148">
        <v>50</v>
      </c>
      <c r="B51" s="138" t="s">
        <v>215</v>
      </c>
      <c r="C51" s="94" t="s">
        <v>278</v>
      </c>
      <c r="D51" s="94" t="s">
        <v>279</v>
      </c>
      <c r="E51" s="94" t="s">
        <v>277</v>
      </c>
      <c r="F51" s="140" t="s">
        <v>226</v>
      </c>
      <c r="G51" s="138" t="s">
        <v>272</v>
      </c>
      <c r="H51" s="32" t="s">
        <v>273</v>
      </c>
      <c r="I51" s="148" t="s">
        <v>274</v>
      </c>
      <c r="J51" s="286"/>
      <c r="K51" s="133">
        <v>3476</v>
      </c>
      <c r="L51" s="143" t="s">
        <v>50</v>
      </c>
    </row>
    <row r="52" spans="1:12" ht="19.5" customHeight="1">
      <c r="A52" s="148">
        <v>51</v>
      </c>
      <c r="B52" s="138" t="s">
        <v>215</v>
      </c>
      <c r="C52" s="94" t="s">
        <v>280</v>
      </c>
      <c r="D52" s="94" t="s">
        <v>281</v>
      </c>
      <c r="E52" s="94" t="s">
        <v>277</v>
      </c>
      <c r="F52" s="140" t="s">
        <v>226</v>
      </c>
      <c r="G52" s="138" t="s">
        <v>272</v>
      </c>
      <c r="H52" s="32" t="s">
        <v>273</v>
      </c>
      <c r="I52" s="148" t="s">
        <v>274</v>
      </c>
      <c r="J52" s="286"/>
      <c r="K52" s="133">
        <v>3471</v>
      </c>
      <c r="L52" s="143" t="s">
        <v>50</v>
      </c>
    </row>
    <row r="53" spans="1:12" ht="19.5" customHeight="1">
      <c r="A53" s="148">
        <v>52</v>
      </c>
      <c r="B53" s="138" t="s">
        <v>215</v>
      </c>
      <c r="C53" s="94" t="s">
        <v>282</v>
      </c>
      <c r="D53" s="94" t="s">
        <v>283</v>
      </c>
      <c r="E53" s="94" t="s">
        <v>277</v>
      </c>
      <c r="F53" s="140" t="s">
        <v>284</v>
      </c>
      <c r="G53" s="138" t="s">
        <v>285</v>
      </c>
      <c r="H53" s="32" t="s">
        <v>286</v>
      </c>
      <c r="I53" s="148" t="s">
        <v>274</v>
      </c>
      <c r="J53" s="286"/>
      <c r="K53" s="133">
        <v>2493</v>
      </c>
      <c r="L53" s="143" t="s">
        <v>50</v>
      </c>
    </row>
    <row r="54" spans="1:12" ht="19.5" customHeight="1">
      <c r="A54" s="148">
        <v>53</v>
      </c>
      <c r="B54" s="138" t="s">
        <v>215</v>
      </c>
      <c r="C54" s="94" t="s">
        <v>287</v>
      </c>
      <c r="D54" s="94" t="s">
        <v>288</v>
      </c>
      <c r="E54" s="94" t="s">
        <v>277</v>
      </c>
      <c r="F54" s="140" t="s">
        <v>262</v>
      </c>
      <c r="G54" s="138" t="s">
        <v>272</v>
      </c>
      <c r="H54" s="32" t="s">
        <v>273</v>
      </c>
      <c r="I54" s="148" t="s">
        <v>274</v>
      </c>
      <c r="J54" s="286"/>
      <c r="K54" s="133">
        <v>2884</v>
      </c>
      <c r="L54" s="143" t="s">
        <v>50</v>
      </c>
    </row>
    <row r="55" spans="1:12" ht="19.5" customHeight="1">
      <c r="A55" s="148">
        <v>54</v>
      </c>
      <c r="B55" s="138" t="s">
        <v>215</v>
      </c>
      <c r="C55" s="94" t="s">
        <v>289</v>
      </c>
      <c r="D55" s="94" t="s">
        <v>290</v>
      </c>
      <c r="E55" s="94" t="s">
        <v>277</v>
      </c>
      <c r="F55" s="140" t="s">
        <v>262</v>
      </c>
      <c r="G55" s="138" t="s">
        <v>272</v>
      </c>
      <c r="H55" s="32" t="s">
        <v>291</v>
      </c>
      <c r="I55" s="148" t="s">
        <v>274</v>
      </c>
      <c r="J55" s="286"/>
      <c r="K55" s="133">
        <v>1444</v>
      </c>
      <c r="L55" s="143" t="s">
        <v>50</v>
      </c>
    </row>
    <row r="56" spans="1:12" ht="19.5" customHeight="1">
      <c r="A56" s="148">
        <v>55</v>
      </c>
      <c r="B56" s="138" t="s">
        <v>221</v>
      </c>
      <c r="C56" s="94" t="s">
        <v>292</v>
      </c>
      <c r="D56" s="94" t="s">
        <v>293</v>
      </c>
      <c r="E56" s="94" t="s">
        <v>277</v>
      </c>
      <c r="F56" s="140" t="s">
        <v>294</v>
      </c>
      <c r="G56" s="138" t="s">
        <v>285</v>
      </c>
      <c r="H56" s="32" t="s">
        <v>295</v>
      </c>
      <c r="I56" s="148" t="s">
        <v>274</v>
      </c>
      <c r="J56" s="286"/>
      <c r="K56" s="133">
        <v>925</v>
      </c>
      <c r="L56" s="143" t="s">
        <v>50</v>
      </c>
    </row>
    <row r="57" spans="1:12" ht="19.5" customHeight="1">
      <c r="A57" s="148">
        <v>56</v>
      </c>
      <c r="B57" s="138" t="s">
        <v>221</v>
      </c>
      <c r="C57" s="94" t="s">
        <v>292</v>
      </c>
      <c r="D57" s="94" t="s">
        <v>296</v>
      </c>
      <c r="E57" s="94" t="s">
        <v>277</v>
      </c>
      <c r="F57" s="140" t="s">
        <v>284</v>
      </c>
      <c r="G57" s="138" t="s">
        <v>285</v>
      </c>
      <c r="H57" s="32" t="s">
        <v>295</v>
      </c>
      <c r="I57" s="148" t="s">
        <v>274</v>
      </c>
      <c r="J57" s="286"/>
      <c r="K57" s="133">
        <v>0</v>
      </c>
      <c r="L57" s="143" t="s">
        <v>50</v>
      </c>
    </row>
    <row r="58" spans="1:12" ht="19.5" customHeight="1">
      <c r="A58" s="148">
        <v>57</v>
      </c>
      <c r="B58" s="138" t="s">
        <v>221</v>
      </c>
      <c r="C58" s="94" t="s">
        <v>292</v>
      </c>
      <c r="D58" s="94" t="s">
        <v>297</v>
      </c>
      <c r="E58" s="94" t="s">
        <v>277</v>
      </c>
      <c r="F58" s="140" t="s">
        <v>298</v>
      </c>
      <c r="G58" s="138" t="s">
        <v>285</v>
      </c>
      <c r="H58" s="32" t="s">
        <v>295</v>
      </c>
      <c r="I58" s="148" t="s">
        <v>274</v>
      </c>
      <c r="J58" s="286"/>
      <c r="K58" s="133">
        <v>3673</v>
      </c>
      <c r="L58" s="143" t="s">
        <v>50</v>
      </c>
    </row>
    <row r="59" spans="1:12" ht="19.5" customHeight="1">
      <c r="A59" s="148">
        <v>58</v>
      </c>
      <c r="B59" s="138" t="s">
        <v>221</v>
      </c>
      <c r="C59" s="94" t="s">
        <v>292</v>
      </c>
      <c r="D59" s="94" t="s">
        <v>299</v>
      </c>
      <c r="E59" s="94" t="s">
        <v>277</v>
      </c>
      <c r="F59" s="140" t="s">
        <v>300</v>
      </c>
      <c r="G59" s="138" t="s">
        <v>285</v>
      </c>
      <c r="H59" s="32" t="s">
        <v>273</v>
      </c>
      <c r="I59" s="148" t="s">
        <v>274</v>
      </c>
      <c r="J59" s="286"/>
      <c r="K59" s="133">
        <v>632</v>
      </c>
      <c r="L59" s="143" t="s">
        <v>50</v>
      </c>
    </row>
    <row r="60" spans="1:12" ht="19.5" customHeight="1">
      <c r="A60" s="148">
        <v>59</v>
      </c>
      <c r="B60" s="138" t="s">
        <v>221</v>
      </c>
      <c r="C60" s="94" t="s">
        <v>292</v>
      </c>
      <c r="D60" s="94" t="s">
        <v>301</v>
      </c>
      <c r="E60" s="94" t="s">
        <v>277</v>
      </c>
      <c r="F60" s="140" t="s">
        <v>298</v>
      </c>
      <c r="G60" s="138" t="s">
        <v>285</v>
      </c>
      <c r="H60" s="32" t="s">
        <v>295</v>
      </c>
      <c r="I60" s="148" t="s">
        <v>274</v>
      </c>
      <c r="J60" s="286"/>
      <c r="K60" s="133">
        <v>4466</v>
      </c>
      <c r="L60" s="143" t="s">
        <v>50</v>
      </c>
    </row>
    <row r="61" spans="1:12" ht="19.5" customHeight="1">
      <c r="A61" s="148">
        <v>60</v>
      </c>
      <c r="B61" s="138" t="s">
        <v>221</v>
      </c>
      <c r="C61" s="94" t="s">
        <v>292</v>
      </c>
      <c r="D61" s="94" t="s">
        <v>302</v>
      </c>
      <c r="E61" s="94" t="s">
        <v>277</v>
      </c>
      <c r="F61" s="140" t="s">
        <v>294</v>
      </c>
      <c r="G61" s="138" t="s">
        <v>285</v>
      </c>
      <c r="H61" s="32" t="s">
        <v>295</v>
      </c>
      <c r="I61" s="148" t="s">
        <v>274</v>
      </c>
      <c r="J61" s="286"/>
      <c r="K61" s="133">
        <v>3964</v>
      </c>
      <c r="L61" s="143" t="s">
        <v>50</v>
      </c>
    </row>
    <row r="62" spans="1:12" ht="19.5" customHeight="1">
      <c r="A62" s="148">
        <v>61</v>
      </c>
      <c r="B62" s="138" t="s">
        <v>221</v>
      </c>
      <c r="C62" s="94" t="s">
        <v>292</v>
      </c>
      <c r="D62" s="94" t="s">
        <v>303</v>
      </c>
      <c r="E62" s="94" t="s">
        <v>277</v>
      </c>
      <c r="F62" s="140" t="s">
        <v>294</v>
      </c>
      <c r="G62" s="138" t="s">
        <v>285</v>
      </c>
      <c r="H62" s="32" t="s">
        <v>295</v>
      </c>
      <c r="I62" s="148" t="s">
        <v>274</v>
      </c>
      <c r="J62" s="286"/>
      <c r="K62" s="133">
        <v>850</v>
      </c>
      <c r="L62" s="143" t="s">
        <v>50</v>
      </c>
    </row>
    <row r="63" spans="1:12" ht="19.5" customHeight="1">
      <c r="A63" s="148">
        <v>62</v>
      </c>
      <c r="B63" s="138" t="s">
        <v>221</v>
      </c>
      <c r="C63" s="94" t="s">
        <v>292</v>
      </c>
      <c r="D63" s="94" t="s">
        <v>303</v>
      </c>
      <c r="E63" s="94" t="s">
        <v>277</v>
      </c>
      <c r="F63" s="140" t="s">
        <v>300</v>
      </c>
      <c r="G63" s="138" t="s">
        <v>285</v>
      </c>
      <c r="H63" s="32" t="s">
        <v>273</v>
      </c>
      <c r="I63" s="148" t="s">
        <v>274</v>
      </c>
      <c r="J63" s="286"/>
      <c r="K63" s="133">
        <v>3490</v>
      </c>
      <c r="L63" s="143" t="s">
        <v>50</v>
      </c>
    </row>
    <row r="64" spans="1:12" ht="19.5" customHeight="1">
      <c r="A64" s="148">
        <v>63</v>
      </c>
      <c r="B64" s="138" t="s">
        <v>221</v>
      </c>
      <c r="C64" s="94" t="s">
        <v>292</v>
      </c>
      <c r="D64" s="138" t="s">
        <v>304</v>
      </c>
      <c r="E64" s="94" t="s">
        <v>277</v>
      </c>
      <c r="F64" s="140" t="s">
        <v>298</v>
      </c>
      <c r="G64" s="138" t="s">
        <v>285</v>
      </c>
      <c r="H64" s="32" t="s">
        <v>295</v>
      </c>
      <c r="I64" s="148" t="s">
        <v>274</v>
      </c>
      <c r="J64" s="286"/>
      <c r="K64" s="133">
        <v>3658</v>
      </c>
      <c r="L64" s="143" t="s">
        <v>50</v>
      </c>
    </row>
    <row r="65" spans="1:12" ht="19.5" customHeight="1">
      <c r="A65" s="148">
        <v>64</v>
      </c>
      <c r="B65" s="138" t="s">
        <v>221</v>
      </c>
      <c r="C65" s="94" t="s">
        <v>292</v>
      </c>
      <c r="D65" s="139" t="s">
        <v>305</v>
      </c>
      <c r="E65" s="94" t="s">
        <v>277</v>
      </c>
      <c r="F65" s="140" t="s">
        <v>284</v>
      </c>
      <c r="G65" s="138" t="s">
        <v>285</v>
      </c>
      <c r="H65" s="32" t="s">
        <v>295</v>
      </c>
      <c r="I65" s="148" t="s">
        <v>274</v>
      </c>
      <c r="J65" s="286"/>
      <c r="K65" s="133">
        <v>3954</v>
      </c>
      <c r="L65" s="143" t="s">
        <v>50</v>
      </c>
    </row>
    <row r="66" spans="1:12" ht="19.5" customHeight="1">
      <c r="A66" s="148">
        <v>65</v>
      </c>
      <c r="B66" s="138" t="s">
        <v>221</v>
      </c>
      <c r="C66" s="94" t="s">
        <v>292</v>
      </c>
      <c r="D66" s="138" t="s">
        <v>306</v>
      </c>
      <c r="E66" s="94" t="s">
        <v>277</v>
      </c>
      <c r="F66" s="140" t="s">
        <v>294</v>
      </c>
      <c r="G66" s="138" t="s">
        <v>285</v>
      </c>
      <c r="H66" s="32" t="s">
        <v>295</v>
      </c>
      <c r="I66" s="148" t="s">
        <v>274</v>
      </c>
      <c r="J66" s="286"/>
      <c r="K66" s="133">
        <v>3970</v>
      </c>
      <c r="L66" s="143" t="s">
        <v>50</v>
      </c>
    </row>
    <row r="67" spans="1:12" ht="19.5" customHeight="1">
      <c r="A67" s="148">
        <v>66</v>
      </c>
      <c r="B67" s="138" t="s">
        <v>221</v>
      </c>
      <c r="C67" s="94" t="s">
        <v>292</v>
      </c>
      <c r="D67" s="139" t="s">
        <v>306</v>
      </c>
      <c r="E67" s="94" t="s">
        <v>277</v>
      </c>
      <c r="F67" s="140" t="s">
        <v>300</v>
      </c>
      <c r="G67" s="138" t="s">
        <v>285</v>
      </c>
      <c r="H67" s="32" t="s">
        <v>273</v>
      </c>
      <c r="I67" s="148" t="s">
        <v>274</v>
      </c>
      <c r="J67" s="286"/>
      <c r="K67" s="133">
        <v>2280</v>
      </c>
      <c r="L67" s="143" t="s">
        <v>50</v>
      </c>
    </row>
    <row r="68" spans="1:12" ht="19.5" customHeight="1">
      <c r="A68" s="148">
        <v>67</v>
      </c>
      <c r="B68" s="138" t="s">
        <v>221</v>
      </c>
      <c r="C68" s="94" t="s">
        <v>292</v>
      </c>
      <c r="D68" s="139" t="s">
        <v>307</v>
      </c>
      <c r="E68" s="94" t="s">
        <v>277</v>
      </c>
      <c r="F68" s="140" t="s">
        <v>294</v>
      </c>
      <c r="G68" s="138" t="s">
        <v>285</v>
      </c>
      <c r="H68" s="32" t="s">
        <v>295</v>
      </c>
      <c r="I68" s="148" t="s">
        <v>274</v>
      </c>
      <c r="J68" s="286"/>
      <c r="K68" s="133">
        <v>3705</v>
      </c>
      <c r="L68" s="143" t="s">
        <v>50</v>
      </c>
    </row>
    <row r="69" spans="1:12" ht="19.5" customHeight="1">
      <c r="A69" s="148">
        <v>68</v>
      </c>
      <c r="B69" s="138" t="s">
        <v>221</v>
      </c>
      <c r="C69" s="94" t="s">
        <v>292</v>
      </c>
      <c r="D69" s="134" t="s">
        <v>308</v>
      </c>
      <c r="E69" s="94" t="s">
        <v>277</v>
      </c>
      <c r="F69" s="95" t="s">
        <v>284</v>
      </c>
      <c r="G69" s="138" t="s">
        <v>285</v>
      </c>
      <c r="H69" s="32" t="s">
        <v>295</v>
      </c>
      <c r="I69" s="148" t="s">
        <v>274</v>
      </c>
      <c r="J69" s="286"/>
      <c r="K69" s="133">
        <v>4471</v>
      </c>
      <c r="L69" s="143" t="s">
        <v>50</v>
      </c>
    </row>
    <row r="70" spans="1:12" ht="19.5" customHeight="1">
      <c r="A70" s="148">
        <v>69</v>
      </c>
      <c r="B70" s="138" t="s">
        <v>221</v>
      </c>
      <c r="C70" s="94" t="s">
        <v>292</v>
      </c>
      <c r="D70" s="94" t="s">
        <v>309</v>
      </c>
      <c r="E70" s="94" t="s">
        <v>277</v>
      </c>
      <c r="F70" s="95" t="s">
        <v>298</v>
      </c>
      <c r="G70" s="138" t="s">
        <v>285</v>
      </c>
      <c r="H70" s="32" t="s">
        <v>295</v>
      </c>
      <c r="I70" s="148" t="s">
        <v>274</v>
      </c>
      <c r="J70" s="286"/>
      <c r="K70" s="133">
        <v>4468</v>
      </c>
      <c r="L70" s="143" t="s">
        <v>50</v>
      </c>
    </row>
    <row r="71" spans="1:12" ht="19.5" customHeight="1">
      <c r="A71" s="148">
        <v>70</v>
      </c>
      <c r="B71" s="138" t="s">
        <v>221</v>
      </c>
      <c r="C71" s="94" t="s">
        <v>292</v>
      </c>
      <c r="D71" s="138" t="s">
        <v>310</v>
      </c>
      <c r="E71" s="94" t="s">
        <v>277</v>
      </c>
      <c r="F71" s="140" t="s">
        <v>294</v>
      </c>
      <c r="G71" s="138" t="s">
        <v>285</v>
      </c>
      <c r="H71" s="32" t="s">
        <v>295</v>
      </c>
      <c r="I71" s="148" t="s">
        <v>274</v>
      </c>
      <c r="J71" s="286"/>
      <c r="K71" s="133">
        <v>1158</v>
      </c>
      <c r="L71" s="143" t="s">
        <v>50</v>
      </c>
    </row>
    <row r="72" spans="1:12" ht="19.5" customHeight="1">
      <c r="A72" s="148">
        <v>71</v>
      </c>
      <c r="B72" s="138" t="s">
        <v>221</v>
      </c>
      <c r="C72" s="94" t="s">
        <v>292</v>
      </c>
      <c r="D72" s="138" t="s">
        <v>310</v>
      </c>
      <c r="E72" s="94" t="s">
        <v>277</v>
      </c>
      <c r="F72" s="140" t="s">
        <v>298</v>
      </c>
      <c r="G72" s="138" t="s">
        <v>285</v>
      </c>
      <c r="H72" s="32" t="s">
        <v>295</v>
      </c>
      <c r="I72" s="148" t="s">
        <v>274</v>
      </c>
      <c r="J72" s="286"/>
      <c r="K72" s="133">
        <v>3485</v>
      </c>
      <c r="L72" s="143" t="s">
        <v>50</v>
      </c>
    </row>
    <row r="73" spans="1:12" ht="19.5" customHeight="1">
      <c r="A73" s="148">
        <v>72</v>
      </c>
      <c r="B73" s="138" t="s">
        <v>221</v>
      </c>
      <c r="C73" s="94" t="s">
        <v>292</v>
      </c>
      <c r="D73" s="138" t="s">
        <v>311</v>
      </c>
      <c r="E73" s="94" t="s">
        <v>277</v>
      </c>
      <c r="F73" s="140" t="s">
        <v>284</v>
      </c>
      <c r="G73" s="138" t="s">
        <v>285</v>
      </c>
      <c r="H73" s="32" t="s">
        <v>295</v>
      </c>
      <c r="I73" s="148" t="s">
        <v>274</v>
      </c>
      <c r="J73" s="286"/>
      <c r="K73" s="133">
        <v>4485</v>
      </c>
      <c r="L73" s="143" t="s">
        <v>50</v>
      </c>
    </row>
    <row r="74" spans="1:12" ht="19.5" customHeight="1">
      <c r="A74" s="148">
        <v>73</v>
      </c>
      <c r="B74" s="138" t="s">
        <v>221</v>
      </c>
      <c r="C74" s="94" t="s">
        <v>292</v>
      </c>
      <c r="D74" s="138" t="s">
        <v>312</v>
      </c>
      <c r="E74" s="94" t="s">
        <v>277</v>
      </c>
      <c r="F74" s="140" t="s">
        <v>294</v>
      </c>
      <c r="G74" s="138" t="s">
        <v>285</v>
      </c>
      <c r="H74" s="32" t="s">
        <v>295</v>
      </c>
      <c r="I74" s="148" t="s">
        <v>274</v>
      </c>
      <c r="J74" s="286"/>
      <c r="K74" s="133">
        <v>2715</v>
      </c>
      <c r="L74" s="143" t="s">
        <v>50</v>
      </c>
    </row>
    <row r="75" spans="1:12" ht="19.5" customHeight="1">
      <c r="A75" s="148">
        <v>74</v>
      </c>
      <c r="B75" s="138" t="s">
        <v>221</v>
      </c>
      <c r="C75" s="94" t="s">
        <v>292</v>
      </c>
      <c r="D75" s="138" t="s">
        <v>235</v>
      </c>
      <c r="E75" s="94" t="s">
        <v>277</v>
      </c>
      <c r="F75" s="95" t="s">
        <v>284</v>
      </c>
      <c r="G75" s="138" t="s">
        <v>285</v>
      </c>
      <c r="H75" s="32" t="s">
        <v>295</v>
      </c>
      <c r="I75" s="148" t="s">
        <v>274</v>
      </c>
      <c r="J75" s="286"/>
      <c r="K75" s="133">
        <v>3967</v>
      </c>
      <c r="L75" s="143" t="s">
        <v>50</v>
      </c>
    </row>
    <row r="76" spans="1:12" ht="19.5" customHeight="1">
      <c r="A76" s="148">
        <v>75</v>
      </c>
      <c r="B76" s="138" t="s">
        <v>221</v>
      </c>
      <c r="C76" s="94" t="s">
        <v>292</v>
      </c>
      <c r="D76" s="138" t="s">
        <v>236</v>
      </c>
      <c r="E76" s="94" t="s">
        <v>277</v>
      </c>
      <c r="F76" s="140" t="s">
        <v>294</v>
      </c>
      <c r="G76" s="138" t="s">
        <v>285</v>
      </c>
      <c r="H76" s="32" t="s">
        <v>295</v>
      </c>
      <c r="I76" s="148" t="s">
        <v>274</v>
      </c>
      <c r="J76" s="286"/>
      <c r="K76" s="133">
        <v>1208</v>
      </c>
      <c r="L76" s="143" t="s">
        <v>50</v>
      </c>
    </row>
    <row r="77" spans="1:12" ht="19.5" customHeight="1">
      <c r="A77" s="148">
        <v>76</v>
      </c>
      <c r="B77" s="138" t="s">
        <v>221</v>
      </c>
      <c r="C77" s="94" t="s">
        <v>292</v>
      </c>
      <c r="D77" s="138" t="s">
        <v>236</v>
      </c>
      <c r="E77" s="94" t="s">
        <v>277</v>
      </c>
      <c r="F77" s="140" t="s">
        <v>284</v>
      </c>
      <c r="G77" s="138" t="s">
        <v>285</v>
      </c>
      <c r="H77" s="32" t="s">
        <v>295</v>
      </c>
      <c r="I77" s="148" t="s">
        <v>274</v>
      </c>
      <c r="J77" s="286"/>
      <c r="K77" s="133">
        <v>3650</v>
      </c>
      <c r="L77" s="143" t="s">
        <v>50</v>
      </c>
    </row>
    <row r="78" spans="1:12" ht="19.5" customHeight="1">
      <c r="A78" s="148">
        <v>77</v>
      </c>
      <c r="B78" s="138" t="s">
        <v>221</v>
      </c>
      <c r="C78" s="94" t="s">
        <v>292</v>
      </c>
      <c r="D78" s="138" t="s">
        <v>313</v>
      </c>
      <c r="E78" s="94" t="s">
        <v>277</v>
      </c>
      <c r="F78" s="140" t="s">
        <v>294</v>
      </c>
      <c r="G78" s="138" t="s">
        <v>285</v>
      </c>
      <c r="H78" s="32" t="s">
        <v>295</v>
      </c>
      <c r="I78" s="148" t="s">
        <v>274</v>
      </c>
      <c r="J78" s="286"/>
      <c r="K78" s="133">
        <v>3361</v>
      </c>
      <c r="L78" s="143" t="s">
        <v>50</v>
      </c>
    </row>
    <row r="79" spans="1:12" ht="19.5" customHeight="1">
      <c r="A79" s="148">
        <v>78</v>
      </c>
      <c r="B79" s="138" t="s">
        <v>221</v>
      </c>
      <c r="C79" s="94" t="s">
        <v>292</v>
      </c>
      <c r="D79" s="141" t="s">
        <v>314</v>
      </c>
      <c r="E79" s="94" t="s">
        <v>277</v>
      </c>
      <c r="F79" s="95" t="s">
        <v>294</v>
      </c>
      <c r="G79" s="138" t="s">
        <v>285</v>
      </c>
      <c r="H79" s="32" t="s">
        <v>295</v>
      </c>
      <c r="I79" s="148" t="s">
        <v>274</v>
      </c>
      <c r="J79" s="286"/>
      <c r="K79" s="133">
        <v>4475</v>
      </c>
      <c r="L79" s="143" t="s">
        <v>50</v>
      </c>
    </row>
    <row r="80" spans="1:12" ht="19.5" customHeight="1">
      <c r="A80" s="148">
        <v>79</v>
      </c>
      <c r="B80" s="138" t="s">
        <v>221</v>
      </c>
      <c r="C80" s="94" t="s">
        <v>292</v>
      </c>
      <c r="D80" s="141" t="s">
        <v>315</v>
      </c>
      <c r="E80" s="94" t="s">
        <v>277</v>
      </c>
      <c r="F80" s="140" t="s">
        <v>294</v>
      </c>
      <c r="G80" s="138" t="s">
        <v>285</v>
      </c>
      <c r="H80" s="32" t="s">
        <v>295</v>
      </c>
      <c r="I80" s="148" t="s">
        <v>274</v>
      </c>
      <c r="J80" s="286"/>
      <c r="K80" s="133">
        <v>3937</v>
      </c>
      <c r="L80" s="143" t="s">
        <v>50</v>
      </c>
    </row>
    <row r="81" spans="1:12" ht="19.5" customHeight="1">
      <c r="A81" s="148">
        <v>80</v>
      </c>
      <c r="B81" s="138" t="s">
        <v>221</v>
      </c>
      <c r="C81" s="94" t="s">
        <v>292</v>
      </c>
      <c r="D81" s="141" t="s">
        <v>316</v>
      </c>
      <c r="E81" s="94" t="s">
        <v>277</v>
      </c>
      <c r="F81" s="140" t="s">
        <v>298</v>
      </c>
      <c r="G81" s="138" t="s">
        <v>285</v>
      </c>
      <c r="H81" s="32" t="s">
        <v>295</v>
      </c>
      <c r="I81" s="148" t="s">
        <v>274</v>
      </c>
      <c r="J81" s="286"/>
      <c r="K81" s="133">
        <v>4468</v>
      </c>
      <c r="L81" s="143" t="s">
        <v>50</v>
      </c>
    </row>
    <row r="82" spans="1:12" ht="19.5" customHeight="1">
      <c r="A82" s="148">
        <v>81</v>
      </c>
      <c r="B82" s="138" t="s">
        <v>221</v>
      </c>
      <c r="C82" s="94" t="s">
        <v>292</v>
      </c>
      <c r="D82" s="141" t="s">
        <v>317</v>
      </c>
      <c r="E82" s="94" t="s">
        <v>277</v>
      </c>
      <c r="F82" s="140" t="s">
        <v>294</v>
      </c>
      <c r="G82" s="138" t="s">
        <v>285</v>
      </c>
      <c r="H82" s="32" t="s">
        <v>295</v>
      </c>
      <c r="I82" s="148" t="s">
        <v>274</v>
      </c>
      <c r="J82" s="286"/>
      <c r="K82" s="133">
        <v>3407</v>
      </c>
      <c r="L82" s="143" t="s">
        <v>50</v>
      </c>
    </row>
    <row r="83" spans="1:12" ht="19.5" customHeight="1">
      <c r="A83" s="148">
        <v>82</v>
      </c>
      <c r="B83" s="138" t="s">
        <v>221</v>
      </c>
      <c r="C83" s="94" t="s">
        <v>292</v>
      </c>
      <c r="D83" s="141" t="s">
        <v>317</v>
      </c>
      <c r="E83" s="94" t="s">
        <v>277</v>
      </c>
      <c r="F83" s="140" t="s">
        <v>217</v>
      </c>
      <c r="G83" s="138" t="s">
        <v>285</v>
      </c>
      <c r="H83" s="32" t="s">
        <v>295</v>
      </c>
      <c r="I83" s="148" t="s">
        <v>274</v>
      </c>
      <c r="J83" s="286"/>
      <c r="K83" s="133">
        <v>4409</v>
      </c>
      <c r="L83" s="143" t="s">
        <v>50</v>
      </c>
    </row>
    <row r="84" spans="1:12" ht="19.5" customHeight="1">
      <c r="A84" s="148">
        <v>83</v>
      </c>
      <c r="B84" s="138" t="s">
        <v>221</v>
      </c>
      <c r="C84" s="94" t="s">
        <v>292</v>
      </c>
      <c r="D84" s="141" t="s">
        <v>318</v>
      </c>
      <c r="E84" s="94" t="s">
        <v>277</v>
      </c>
      <c r="F84" s="140" t="s">
        <v>294</v>
      </c>
      <c r="G84" s="138" t="s">
        <v>285</v>
      </c>
      <c r="H84" s="32" t="s">
        <v>295</v>
      </c>
      <c r="I84" s="148" t="s">
        <v>274</v>
      </c>
      <c r="J84" s="286"/>
      <c r="K84" s="133">
        <v>3675</v>
      </c>
      <c r="L84" s="143" t="s">
        <v>50</v>
      </c>
    </row>
    <row r="85" spans="1:12" ht="19.5" customHeight="1">
      <c r="A85" s="148">
        <v>84</v>
      </c>
      <c r="B85" s="138" t="s">
        <v>221</v>
      </c>
      <c r="C85" s="94" t="s">
        <v>292</v>
      </c>
      <c r="D85" s="141" t="s">
        <v>319</v>
      </c>
      <c r="E85" s="94" t="s">
        <v>277</v>
      </c>
      <c r="F85" s="95" t="s">
        <v>294</v>
      </c>
      <c r="G85" s="138" t="s">
        <v>285</v>
      </c>
      <c r="H85" s="32" t="s">
        <v>295</v>
      </c>
      <c r="I85" s="148" t="s">
        <v>274</v>
      </c>
      <c r="J85" s="286"/>
      <c r="K85" s="133">
        <v>3938</v>
      </c>
      <c r="L85" s="143" t="s">
        <v>50</v>
      </c>
    </row>
    <row r="86" spans="1:12" ht="19.5" customHeight="1">
      <c r="A86" s="148">
        <v>85</v>
      </c>
      <c r="B86" s="138" t="s">
        <v>221</v>
      </c>
      <c r="C86" s="94" t="s">
        <v>292</v>
      </c>
      <c r="D86" s="138" t="s">
        <v>241</v>
      </c>
      <c r="E86" s="94" t="s">
        <v>277</v>
      </c>
      <c r="F86" s="140" t="s">
        <v>294</v>
      </c>
      <c r="G86" s="138" t="s">
        <v>285</v>
      </c>
      <c r="H86" s="32" t="s">
        <v>295</v>
      </c>
      <c r="I86" s="148" t="s">
        <v>274</v>
      </c>
      <c r="J86" s="286"/>
      <c r="K86" s="133">
        <v>2302</v>
      </c>
      <c r="L86" s="143" t="s">
        <v>50</v>
      </c>
    </row>
    <row r="87" spans="1:12" ht="19.5" customHeight="1">
      <c r="A87" s="148">
        <v>86</v>
      </c>
      <c r="B87" s="138" t="s">
        <v>221</v>
      </c>
      <c r="C87" s="94" t="s">
        <v>292</v>
      </c>
      <c r="D87" s="138" t="s">
        <v>320</v>
      </c>
      <c r="E87" s="94" t="s">
        <v>277</v>
      </c>
      <c r="F87" s="140" t="s">
        <v>294</v>
      </c>
      <c r="G87" s="138" t="s">
        <v>285</v>
      </c>
      <c r="H87" s="32" t="s">
        <v>295</v>
      </c>
      <c r="I87" s="148" t="s">
        <v>274</v>
      </c>
      <c r="J87" s="286"/>
      <c r="K87" s="133">
        <v>3961</v>
      </c>
      <c r="L87" s="143" t="s">
        <v>50</v>
      </c>
    </row>
    <row r="88" spans="1:12" ht="19.5" customHeight="1">
      <c r="A88" s="148">
        <v>87</v>
      </c>
      <c r="B88" s="138" t="s">
        <v>221</v>
      </c>
      <c r="C88" s="94" t="s">
        <v>292</v>
      </c>
      <c r="D88" s="141" t="s">
        <v>321</v>
      </c>
      <c r="E88" s="94" t="s">
        <v>277</v>
      </c>
      <c r="F88" s="95" t="s">
        <v>294</v>
      </c>
      <c r="G88" s="138" t="s">
        <v>285</v>
      </c>
      <c r="H88" s="32" t="s">
        <v>295</v>
      </c>
      <c r="I88" s="148" t="s">
        <v>274</v>
      </c>
      <c r="J88" s="286"/>
      <c r="K88" s="133">
        <v>4477</v>
      </c>
      <c r="L88" s="143" t="s">
        <v>50</v>
      </c>
    </row>
    <row r="89" spans="1:12" ht="19.5" customHeight="1">
      <c r="A89" s="148">
        <v>88</v>
      </c>
      <c r="B89" s="138" t="s">
        <v>221</v>
      </c>
      <c r="C89" s="94" t="s">
        <v>292</v>
      </c>
      <c r="D89" s="141" t="s">
        <v>322</v>
      </c>
      <c r="E89" s="94" t="s">
        <v>277</v>
      </c>
      <c r="F89" s="95" t="s">
        <v>294</v>
      </c>
      <c r="G89" s="138" t="s">
        <v>285</v>
      </c>
      <c r="H89" s="32" t="s">
        <v>295</v>
      </c>
      <c r="I89" s="148" t="s">
        <v>274</v>
      </c>
      <c r="J89" s="286"/>
      <c r="K89" s="133">
        <v>3940</v>
      </c>
      <c r="L89" s="143" t="s">
        <v>50</v>
      </c>
    </row>
    <row r="90" spans="1:12" ht="19.5" customHeight="1">
      <c r="A90" s="148">
        <v>89</v>
      </c>
      <c r="B90" s="138" t="s">
        <v>221</v>
      </c>
      <c r="C90" s="94" t="s">
        <v>292</v>
      </c>
      <c r="D90" s="141" t="s">
        <v>323</v>
      </c>
      <c r="E90" s="94" t="s">
        <v>277</v>
      </c>
      <c r="F90" s="140" t="s">
        <v>294</v>
      </c>
      <c r="G90" s="138" t="s">
        <v>285</v>
      </c>
      <c r="H90" s="32" t="s">
        <v>295</v>
      </c>
      <c r="I90" s="148" t="s">
        <v>274</v>
      </c>
      <c r="J90" s="286"/>
      <c r="K90" s="133">
        <v>3657</v>
      </c>
      <c r="L90" s="143" t="s">
        <v>50</v>
      </c>
    </row>
    <row r="91" spans="1:12" ht="19.5" customHeight="1">
      <c r="A91" s="148">
        <v>90</v>
      </c>
      <c r="B91" s="138" t="s">
        <v>221</v>
      </c>
      <c r="C91" s="94" t="s">
        <v>292</v>
      </c>
      <c r="D91" s="141" t="s">
        <v>324</v>
      </c>
      <c r="E91" s="94" t="s">
        <v>277</v>
      </c>
      <c r="F91" s="140" t="s">
        <v>284</v>
      </c>
      <c r="G91" s="138" t="s">
        <v>285</v>
      </c>
      <c r="H91" s="32" t="s">
        <v>295</v>
      </c>
      <c r="I91" s="148" t="s">
        <v>274</v>
      </c>
      <c r="J91" s="286"/>
      <c r="K91" s="133">
        <v>3966</v>
      </c>
      <c r="L91" s="143" t="s">
        <v>50</v>
      </c>
    </row>
    <row r="92" spans="1:12" ht="19.5" customHeight="1">
      <c r="A92" s="148">
        <v>91</v>
      </c>
      <c r="B92" s="138" t="s">
        <v>221</v>
      </c>
      <c r="C92" s="94" t="s">
        <v>292</v>
      </c>
      <c r="D92" s="141" t="s">
        <v>325</v>
      </c>
      <c r="E92" s="94" t="s">
        <v>277</v>
      </c>
      <c r="F92" s="140" t="s">
        <v>294</v>
      </c>
      <c r="G92" s="138" t="s">
        <v>285</v>
      </c>
      <c r="H92" s="32" t="s">
        <v>295</v>
      </c>
      <c r="I92" s="148" t="s">
        <v>274</v>
      </c>
      <c r="J92" s="286"/>
      <c r="K92" s="133">
        <v>4470</v>
      </c>
      <c r="L92" s="143" t="s">
        <v>50</v>
      </c>
    </row>
    <row r="93" spans="1:12" ht="19.5" customHeight="1">
      <c r="A93" s="148">
        <v>92</v>
      </c>
      <c r="B93" s="138" t="s">
        <v>221</v>
      </c>
      <c r="C93" s="94" t="s">
        <v>292</v>
      </c>
      <c r="D93" s="141" t="s">
        <v>326</v>
      </c>
      <c r="E93" s="94" t="s">
        <v>277</v>
      </c>
      <c r="F93" s="140" t="s">
        <v>294</v>
      </c>
      <c r="G93" s="138" t="s">
        <v>285</v>
      </c>
      <c r="H93" s="32" t="s">
        <v>295</v>
      </c>
      <c r="I93" s="148" t="s">
        <v>274</v>
      </c>
      <c r="J93" s="286"/>
      <c r="K93" s="133">
        <v>3666</v>
      </c>
      <c r="L93" s="143" t="s">
        <v>50</v>
      </c>
    </row>
    <row r="94" spans="1:12" ht="19.5" customHeight="1">
      <c r="A94" s="148">
        <v>93</v>
      </c>
      <c r="B94" s="139" t="s">
        <v>191</v>
      </c>
      <c r="C94" s="138" t="s">
        <v>327</v>
      </c>
      <c r="D94" s="134"/>
      <c r="E94" s="94" t="s">
        <v>277</v>
      </c>
      <c r="F94" s="140" t="s">
        <v>257</v>
      </c>
      <c r="G94" s="140" t="s">
        <v>328</v>
      </c>
      <c r="H94" s="32" t="s">
        <v>286</v>
      </c>
      <c r="I94" s="148" t="s">
        <v>274</v>
      </c>
      <c r="J94" s="286"/>
      <c r="K94" s="133">
        <v>1956</v>
      </c>
      <c r="L94" s="143" t="s">
        <v>50</v>
      </c>
    </row>
    <row r="95" spans="1:12" ht="19.5" customHeight="1">
      <c r="A95" s="148">
        <v>94</v>
      </c>
      <c r="B95" s="139" t="s">
        <v>191</v>
      </c>
      <c r="C95" s="138" t="s">
        <v>329</v>
      </c>
      <c r="D95" s="134"/>
      <c r="E95" s="94" t="s">
        <v>277</v>
      </c>
      <c r="F95" s="140" t="s">
        <v>257</v>
      </c>
      <c r="G95" s="140" t="s">
        <v>53</v>
      </c>
      <c r="H95" s="32" t="s">
        <v>286</v>
      </c>
      <c r="I95" s="148" t="s">
        <v>274</v>
      </c>
      <c r="J95" s="286"/>
      <c r="K95" s="133">
        <v>5788</v>
      </c>
      <c r="L95" s="143" t="s">
        <v>50</v>
      </c>
    </row>
    <row r="96" spans="1:12" ht="19.5" customHeight="1">
      <c r="A96" s="148">
        <v>95</v>
      </c>
      <c r="B96" s="139" t="s">
        <v>255</v>
      </c>
      <c r="C96" s="141" t="s">
        <v>330</v>
      </c>
      <c r="D96" s="94"/>
      <c r="E96" s="94" t="s">
        <v>277</v>
      </c>
      <c r="F96" s="95" t="s">
        <v>257</v>
      </c>
      <c r="G96" s="95" t="s">
        <v>328</v>
      </c>
      <c r="H96" s="32" t="s">
        <v>286</v>
      </c>
      <c r="I96" s="148" t="s">
        <v>274</v>
      </c>
      <c r="J96" s="286"/>
      <c r="K96" s="133">
        <v>1986</v>
      </c>
      <c r="L96" s="143" t="s">
        <v>50</v>
      </c>
    </row>
    <row r="97" spans="1:12" ht="19.5" customHeight="1">
      <c r="A97" s="148">
        <v>96</v>
      </c>
      <c r="B97" s="139" t="s">
        <v>191</v>
      </c>
      <c r="C97" s="141" t="s">
        <v>331</v>
      </c>
      <c r="D97" s="94"/>
      <c r="E97" s="94" t="s">
        <v>277</v>
      </c>
      <c r="F97" s="140" t="s">
        <v>332</v>
      </c>
      <c r="G97" s="140" t="s">
        <v>195</v>
      </c>
      <c r="H97" s="32" t="s">
        <v>295</v>
      </c>
      <c r="I97" s="148" t="s">
        <v>274</v>
      </c>
      <c r="J97" s="286"/>
      <c r="K97" s="133">
        <v>1466</v>
      </c>
      <c r="L97" s="143" t="s">
        <v>50</v>
      </c>
    </row>
    <row r="98" spans="1:12" ht="19.5" customHeight="1">
      <c r="A98" s="148">
        <v>97</v>
      </c>
      <c r="B98" s="139" t="s">
        <v>333</v>
      </c>
      <c r="C98" s="141" t="s">
        <v>334</v>
      </c>
      <c r="D98" s="94"/>
      <c r="E98" s="94" t="s">
        <v>277</v>
      </c>
      <c r="F98" s="140" t="s">
        <v>257</v>
      </c>
      <c r="G98" s="140" t="s">
        <v>328</v>
      </c>
      <c r="H98" s="32" t="s">
        <v>286</v>
      </c>
      <c r="I98" s="148" t="s">
        <v>274</v>
      </c>
      <c r="J98" s="286"/>
      <c r="K98" s="133">
        <v>1352</v>
      </c>
      <c r="L98" s="143" t="s">
        <v>50</v>
      </c>
    </row>
    <row r="99" spans="1:12" ht="19.5" customHeight="1">
      <c r="A99" s="148">
        <v>98</v>
      </c>
      <c r="B99" s="139" t="s">
        <v>333</v>
      </c>
      <c r="C99" s="141" t="s">
        <v>335</v>
      </c>
      <c r="D99" s="94"/>
      <c r="E99" s="94" t="s">
        <v>277</v>
      </c>
      <c r="F99" s="140" t="s">
        <v>257</v>
      </c>
      <c r="G99" s="140" t="s">
        <v>328</v>
      </c>
      <c r="H99" s="32" t="s">
        <v>286</v>
      </c>
      <c r="I99" s="148" t="s">
        <v>274</v>
      </c>
      <c r="J99" s="286"/>
      <c r="K99" s="133">
        <v>3000</v>
      </c>
      <c r="L99" s="143" t="s">
        <v>50</v>
      </c>
    </row>
    <row r="100" spans="1:12" ht="19.5" customHeight="1">
      <c r="A100" s="148">
        <v>99</v>
      </c>
      <c r="B100" s="139" t="s">
        <v>333</v>
      </c>
      <c r="C100" s="141" t="s">
        <v>336</v>
      </c>
      <c r="D100" s="94"/>
      <c r="E100" s="94" t="s">
        <v>277</v>
      </c>
      <c r="F100" s="140" t="s">
        <v>257</v>
      </c>
      <c r="G100" s="140" t="s">
        <v>337</v>
      </c>
      <c r="H100" s="32" t="s">
        <v>286</v>
      </c>
      <c r="I100" s="148" t="s">
        <v>274</v>
      </c>
      <c r="J100" s="286"/>
      <c r="K100" s="133">
        <v>1805</v>
      </c>
      <c r="L100" s="143" t="s">
        <v>50</v>
      </c>
    </row>
    <row r="101" spans="1:12" ht="19.5" customHeight="1">
      <c r="A101" s="148">
        <v>100</v>
      </c>
      <c r="B101" s="139" t="s">
        <v>333</v>
      </c>
      <c r="C101" s="141" t="s">
        <v>338</v>
      </c>
      <c r="D101" s="94"/>
      <c r="E101" s="94" t="s">
        <v>277</v>
      </c>
      <c r="F101" s="140" t="s">
        <v>257</v>
      </c>
      <c r="G101" s="140" t="s">
        <v>53</v>
      </c>
      <c r="H101" s="32" t="s">
        <v>286</v>
      </c>
      <c r="I101" s="148" t="s">
        <v>274</v>
      </c>
      <c r="J101" s="286"/>
      <c r="K101" s="133">
        <v>669</v>
      </c>
      <c r="L101" s="143" t="s">
        <v>50</v>
      </c>
    </row>
    <row r="102" spans="1:12" ht="19.5" customHeight="1">
      <c r="A102" s="148">
        <v>101</v>
      </c>
      <c r="B102" s="139" t="s">
        <v>333</v>
      </c>
      <c r="C102" s="141" t="s">
        <v>339</v>
      </c>
      <c r="D102" s="94" t="s">
        <v>340</v>
      </c>
      <c r="E102" s="94" t="s">
        <v>277</v>
      </c>
      <c r="F102" s="140" t="s">
        <v>257</v>
      </c>
      <c r="G102" s="140" t="s">
        <v>328</v>
      </c>
      <c r="H102" s="32" t="s">
        <v>286</v>
      </c>
      <c r="I102" s="148" t="s">
        <v>274</v>
      </c>
      <c r="J102" s="287"/>
      <c r="K102" s="133">
        <v>2483</v>
      </c>
      <c r="L102" s="143" t="s">
        <v>50</v>
      </c>
    </row>
    <row r="103" spans="1:12" ht="19.5" customHeight="1">
      <c r="A103" s="148">
        <v>102</v>
      </c>
      <c r="B103" s="148" t="s">
        <v>39</v>
      </c>
      <c r="C103" s="148" t="s">
        <v>341</v>
      </c>
      <c r="D103" s="148"/>
      <c r="E103" s="148"/>
      <c r="F103" s="148"/>
      <c r="G103" s="148"/>
      <c r="H103" s="148"/>
      <c r="I103" s="148" t="s">
        <v>341</v>
      </c>
      <c r="J103" s="282" t="s">
        <v>342</v>
      </c>
      <c r="K103" s="145">
        <v>450</v>
      </c>
      <c r="L103" s="143" t="s">
        <v>50</v>
      </c>
    </row>
    <row r="104" spans="1:12" ht="19.5" customHeight="1">
      <c r="A104" s="148">
        <v>103</v>
      </c>
      <c r="B104" s="148" t="s">
        <v>343</v>
      </c>
      <c r="C104" s="148" t="s">
        <v>344</v>
      </c>
      <c r="D104" s="148"/>
      <c r="E104" s="148"/>
      <c r="F104" s="148"/>
      <c r="G104" s="148"/>
      <c r="H104" s="148"/>
      <c r="I104" s="148" t="s">
        <v>344</v>
      </c>
      <c r="J104" s="283"/>
      <c r="K104" s="145">
        <v>11</v>
      </c>
      <c r="L104" s="143" t="s">
        <v>50</v>
      </c>
    </row>
    <row r="105" spans="1:12" ht="19.5" customHeight="1">
      <c r="A105" s="148">
        <v>104</v>
      </c>
      <c r="B105" s="148" t="s">
        <v>343</v>
      </c>
      <c r="C105" s="148" t="s">
        <v>345</v>
      </c>
      <c r="D105" s="148"/>
      <c r="E105" s="148"/>
      <c r="F105" s="148"/>
      <c r="G105" s="148"/>
      <c r="H105" s="148"/>
      <c r="I105" s="148" t="s">
        <v>345</v>
      </c>
      <c r="J105" s="284"/>
      <c r="K105" s="145">
        <v>100</v>
      </c>
      <c r="L105" s="143" t="s">
        <v>50</v>
      </c>
    </row>
  </sheetData>
  <sheetProtection/>
  <mergeCells count="3">
    <mergeCell ref="J2:J48"/>
    <mergeCell ref="J49:J102"/>
    <mergeCell ref="J103:J105"/>
  </mergeCells>
  <printOptions/>
  <pageMargins left="0.6993055555555555" right="0.6993055555555555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3">
      <selection activeCell="E96" sqref="E96"/>
    </sheetView>
  </sheetViews>
  <sheetFormatPr defaultColWidth="8.8515625" defaultRowHeight="15"/>
  <cols>
    <col min="1" max="1" width="8.8515625" style="0" customWidth="1"/>
    <col min="2" max="2" width="41.140625" style="0" customWidth="1"/>
    <col min="3" max="3" width="31.421875" style="0" hidden="1" customWidth="1"/>
    <col min="4" max="4" width="27.8515625" style="0" customWidth="1"/>
    <col min="5" max="5" width="87.00390625" style="0" customWidth="1"/>
    <col min="6" max="6" width="18.421875" style="0" hidden="1" customWidth="1"/>
    <col min="7" max="7" width="14.421875" style="0" hidden="1" customWidth="1"/>
    <col min="8" max="8" width="14.00390625" style="0" customWidth="1"/>
    <col min="9" max="9" width="8.8515625" style="0" customWidth="1"/>
    <col min="10" max="10" width="19.8515625" style="0" customWidth="1"/>
    <col min="11" max="11" width="25.140625" style="0" customWidth="1"/>
  </cols>
  <sheetData>
    <row r="1" spans="1:12" s="194" customFormat="1" ht="23.25" customHeight="1">
      <c r="A1" s="192" t="s">
        <v>604</v>
      </c>
      <c r="B1" s="188" t="s">
        <v>180</v>
      </c>
      <c r="C1" s="188" t="s">
        <v>444</v>
      </c>
      <c r="D1" s="188" t="s">
        <v>181</v>
      </c>
      <c r="E1" s="188" t="s">
        <v>182</v>
      </c>
      <c r="F1" s="188" t="s">
        <v>184</v>
      </c>
      <c r="G1" s="189" t="s">
        <v>605</v>
      </c>
      <c r="H1" s="189" t="s">
        <v>445</v>
      </c>
      <c r="I1" s="190" t="s">
        <v>642</v>
      </c>
      <c r="J1" s="196" t="s">
        <v>702</v>
      </c>
      <c r="K1" s="197" t="s">
        <v>703</v>
      </c>
      <c r="L1" s="193"/>
    </row>
    <row r="2" spans="1:11" s="191" customFormat="1" ht="23.25" customHeight="1">
      <c r="A2" s="198">
        <v>1</v>
      </c>
      <c r="B2" s="198" t="s">
        <v>587</v>
      </c>
      <c r="C2" s="198" t="s">
        <v>448</v>
      </c>
      <c r="D2" s="198" t="s">
        <v>449</v>
      </c>
      <c r="E2" s="198" t="s">
        <v>450</v>
      </c>
      <c r="F2" s="199"/>
      <c r="G2" s="198">
        <v>1</v>
      </c>
      <c r="H2" s="198">
        <v>8</v>
      </c>
      <c r="I2" s="198" t="s">
        <v>50</v>
      </c>
      <c r="J2" s="198"/>
      <c r="K2" s="198" t="s">
        <v>704</v>
      </c>
    </row>
    <row r="3" spans="1:11" s="191" customFormat="1" ht="23.25" customHeight="1">
      <c r="A3" s="198">
        <v>2</v>
      </c>
      <c r="B3" s="198" t="s">
        <v>587</v>
      </c>
      <c r="C3" s="198" t="s">
        <v>451</v>
      </c>
      <c r="D3" s="198" t="s">
        <v>452</v>
      </c>
      <c r="E3" s="198" t="s">
        <v>450</v>
      </c>
      <c r="F3" s="198"/>
      <c r="G3" s="198">
        <v>1</v>
      </c>
      <c r="H3" s="198">
        <v>8</v>
      </c>
      <c r="I3" s="198" t="s">
        <v>50</v>
      </c>
      <c r="J3" s="198"/>
      <c r="K3" s="198" t="s">
        <v>704</v>
      </c>
    </row>
    <row r="4" spans="1:11" s="191" customFormat="1" ht="23.25" customHeight="1">
      <c r="A4" s="198">
        <v>3</v>
      </c>
      <c r="B4" s="198" t="s">
        <v>588</v>
      </c>
      <c r="C4" s="198" t="s">
        <v>453</v>
      </c>
      <c r="D4" s="198"/>
      <c r="E4" s="198" t="s">
        <v>454</v>
      </c>
      <c r="F4" s="198"/>
      <c r="G4" s="198">
        <v>2</v>
      </c>
      <c r="H4" s="198">
        <v>348</v>
      </c>
      <c r="I4" s="198" t="s">
        <v>50</v>
      </c>
      <c r="J4" s="198"/>
      <c r="K4" s="198" t="s">
        <v>704</v>
      </c>
    </row>
    <row r="5" spans="1:11" s="191" customFormat="1" ht="23.25" customHeight="1">
      <c r="A5" s="198">
        <v>4</v>
      </c>
      <c r="B5" s="198" t="s">
        <v>588</v>
      </c>
      <c r="C5" s="198" t="s">
        <v>455</v>
      </c>
      <c r="D5" s="198"/>
      <c r="E5" s="198" t="s">
        <v>456</v>
      </c>
      <c r="F5" s="198"/>
      <c r="G5" s="198">
        <v>2</v>
      </c>
      <c r="H5" s="198">
        <v>248</v>
      </c>
      <c r="I5" s="198" t="s">
        <v>50</v>
      </c>
      <c r="J5" s="198"/>
      <c r="K5" s="198" t="s">
        <v>704</v>
      </c>
    </row>
    <row r="6" spans="1:11" s="191" customFormat="1" ht="23.25" customHeight="1">
      <c r="A6" s="198">
        <v>5</v>
      </c>
      <c r="B6" s="198" t="s">
        <v>589</v>
      </c>
      <c r="C6" s="198" t="s">
        <v>457</v>
      </c>
      <c r="D6" s="198"/>
      <c r="E6" s="198" t="s">
        <v>458</v>
      </c>
      <c r="F6" s="198"/>
      <c r="G6" s="198">
        <v>1</v>
      </c>
      <c r="H6" s="198">
        <v>20</v>
      </c>
      <c r="I6" s="198" t="s">
        <v>50</v>
      </c>
      <c r="J6" s="198"/>
      <c r="K6" s="198" t="s">
        <v>704</v>
      </c>
    </row>
    <row r="7" spans="1:11" s="191" customFormat="1" ht="23.25" customHeight="1">
      <c r="A7" s="198">
        <v>6</v>
      </c>
      <c r="B7" s="198" t="s">
        <v>589</v>
      </c>
      <c r="C7" s="198" t="s">
        <v>459</v>
      </c>
      <c r="D7" s="198"/>
      <c r="E7" s="198" t="s">
        <v>460</v>
      </c>
      <c r="F7" s="198" t="s">
        <v>461</v>
      </c>
      <c r="G7" s="198">
        <v>12</v>
      </c>
      <c r="H7" s="198">
        <v>110</v>
      </c>
      <c r="I7" s="198" t="s">
        <v>50</v>
      </c>
      <c r="J7" s="198"/>
      <c r="K7" s="198" t="s">
        <v>704</v>
      </c>
    </row>
    <row r="8" spans="1:11" s="191" customFormat="1" ht="23.25" customHeight="1">
      <c r="A8" s="198">
        <v>7</v>
      </c>
      <c r="B8" s="198" t="s">
        <v>589</v>
      </c>
      <c r="C8" s="198" t="s">
        <v>462</v>
      </c>
      <c r="D8" s="198"/>
      <c r="E8" s="198" t="s">
        <v>463</v>
      </c>
      <c r="F8" s="198" t="s">
        <v>464</v>
      </c>
      <c r="G8" s="198">
        <v>113</v>
      </c>
      <c r="H8" s="198">
        <v>500</v>
      </c>
      <c r="I8" s="198" t="s">
        <v>50</v>
      </c>
      <c r="J8" s="198"/>
      <c r="K8" s="198" t="s">
        <v>704</v>
      </c>
    </row>
    <row r="9" spans="1:11" s="191" customFormat="1" ht="23.25" customHeight="1">
      <c r="A9" s="198">
        <v>8</v>
      </c>
      <c r="B9" s="198" t="s">
        <v>590</v>
      </c>
      <c r="C9" s="198" t="s">
        <v>465</v>
      </c>
      <c r="D9" s="198"/>
      <c r="E9" s="198" t="s">
        <v>466</v>
      </c>
      <c r="F9" s="198" t="s">
        <v>467</v>
      </c>
      <c r="G9" s="198">
        <v>37</v>
      </c>
      <c r="H9" s="198">
        <v>588</v>
      </c>
      <c r="I9" s="198" t="s">
        <v>50</v>
      </c>
      <c r="J9" s="198"/>
      <c r="K9" s="198" t="s">
        <v>704</v>
      </c>
    </row>
    <row r="10" spans="1:11" s="191" customFormat="1" ht="23.25" customHeight="1">
      <c r="A10" s="198">
        <v>9</v>
      </c>
      <c r="B10" s="198" t="s">
        <v>590</v>
      </c>
      <c r="C10" s="198" t="s">
        <v>468</v>
      </c>
      <c r="D10" s="198"/>
      <c r="E10" s="198" t="s">
        <v>469</v>
      </c>
      <c r="F10" s="198" t="s">
        <v>470</v>
      </c>
      <c r="G10" s="198">
        <v>6</v>
      </c>
      <c r="H10" s="198">
        <v>39</v>
      </c>
      <c r="I10" s="198" t="s">
        <v>50</v>
      </c>
      <c r="J10" s="198"/>
      <c r="K10" s="198" t="s">
        <v>704</v>
      </c>
    </row>
    <row r="11" spans="1:11" s="191" customFormat="1" ht="23.25" customHeight="1">
      <c r="A11" s="198">
        <v>10</v>
      </c>
      <c r="B11" s="198" t="s">
        <v>590</v>
      </c>
      <c r="C11" s="198" t="s">
        <v>471</v>
      </c>
      <c r="D11" s="198"/>
      <c r="E11" s="198" t="s">
        <v>472</v>
      </c>
      <c r="F11" s="198" t="s">
        <v>473</v>
      </c>
      <c r="G11" s="198">
        <v>5</v>
      </c>
      <c r="H11" s="198">
        <v>25</v>
      </c>
      <c r="I11" s="198" t="s">
        <v>50</v>
      </c>
      <c r="J11" s="198"/>
      <c r="K11" s="198" t="s">
        <v>704</v>
      </c>
    </row>
    <row r="12" spans="1:11" s="191" customFormat="1" ht="23.25" customHeight="1">
      <c r="A12" s="198">
        <v>11</v>
      </c>
      <c r="B12" s="198" t="s">
        <v>590</v>
      </c>
      <c r="C12" s="198" t="s">
        <v>474</v>
      </c>
      <c r="D12" s="198"/>
      <c r="E12" s="198" t="s">
        <v>475</v>
      </c>
      <c r="F12" s="198" t="s">
        <v>473</v>
      </c>
      <c r="G12" s="198">
        <v>5</v>
      </c>
      <c r="H12" s="198">
        <v>25</v>
      </c>
      <c r="I12" s="198" t="s">
        <v>50</v>
      </c>
      <c r="J12" s="198"/>
      <c r="K12" s="198" t="s">
        <v>704</v>
      </c>
    </row>
    <row r="13" spans="1:11" s="191" customFormat="1" ht="23.25" customHeight="1">
      <c r="A13" s="198">
        <v>12</v>
      </c>
      <c r="B13" s="198" t="s">
        <v>590</v>
      </c>
      <c r="C13" s="198" t="s">
        <v>476</v>
      </c>
      <c r="D13" s="198"/>
      <c r="E13" s="198" t="s">
        <v>477</v>
      </c>
      <c r="F13" s="198" t="s">
        <v>473</v>
      </c>
      <c r="G13" s="198">
        <v>3</v>
      </c>
      <c r="H13" s="198">
        <v>47</v>
      </c>
      <c r="I13" s="198" t="s">
        <v>50</v>
      </c>
      <c r="J13" s="198"/>
      <c r="K13" s="198" t="s">
        <v>704</v>
      </c>
    </row>
    <row r="14" spans="1:11" s="191" customFormat="1" ht="23.25" customHeight="1">
      <c r="A14" s="198">
        <v>13</v>
      </c>
      <c r="B14" s="198" t="s">
        <v>590</v>
      </c>
      <c r="C14" s="198" t="s">
        <v>478</v>
      </c>
      <c r="D14" s="198"/>
      <c r="E14" s="198" t="s">
        <v>479</v>
      </c>
      <c r="F14" s="198" t="s">
        <v>473</v>
      </c>
      <c r="G14" s="198">
        <v>4</v>
      </c>
      <c r="H14" s="198">
        <v>10</v>
      </c>
      <c r="I14" s="198" t="s">
        <v>50</v>
      </c>
      <c r="J14" s="198"/>
      <c r="K14" s="198" t="s">
        <v>704</v>
      </c>
    </row>
    <row r="15" spans="1:11" s="191" customFormat="1" ht="23.25" customHeight="1">
      <c r="A15" s="198">
        <v>14</v>
      </c>
      <c r="B15" s="198" t="s">
        <v>591</v>
      </c>
      <c r="C15" s="198" t="s">
        <v>480</v>
      </c>
      <c r="D15" s="198" t="s">
        <v>481</v>
      </c>
      <c r="E15" s="198"/>
      <c r="F15" s="198" t="s">
        <v>482</v>
      </c>
      <c r="G15" s="198">
        <v>4</v>
      </c>
      <c r="H15" s="198">
        <v>3</v>
      </c>
      <c r="I15" s="198" t="s">
        <v>50</v>
      </c>
      <c r="J15" s="198"/>
      <c r="K15" s="198" t="s">
        <v>704</v>
      </c>
    </row>
    <row r="16" spans="1:11" s="191" customFormat="1" ht="23.25" customHeight="1">
      <c r="A16" s="198">
        <v>15</v>
      </c>
      <c r="B16" s="198" t="s">
        <v>591</v>
      </c>
      <c r="C16" s="198" t="s">
        <v>483</v>
      </c>
      <c r="D16" s="198" t="s">
        <v>484</v>
      </c>
      <c r="E16" s="198"/>
      <c r="F16" s="198" t="s">
        <v>485</v>
      </c>
      <c r="G16" s="198">
        <v>3</v>
      </c>
      <c r="H16" s="198">
        <v>2</v>
      </c>
      <c r="I16" s="198" t="s">
        <v>50</v>
      </c>
      <c r="J16" s="198"/>
      <c r="K16" s="198" t="s">
        <v>704</v>
      </c>
    </row>
    <row r="17" spans="1:11" s="191" customFormat="1" ht="23.25" customHeight="1">
      <c r="A17" s="198">
        <v>16</v>
      </c>
      <c r="B17" s="198" t="s">
        <v>592</v>
      </c>
      <c r="C17" s="198" t="s">
        <v>486</v>
      </c>
      <c r="D17" s="198" t="s">
        <v>487</v>
      </c>
      <c r="E17" s="198"/>
      <c r="F17" s="198" t="s">
        <v>488</v>
      </c>
      <c r="G17" s="198">
        <v>15</v>
      </c>
      <c r="H17" s="198">
        <v>10</v>
      </c>
      <c r="I17" s="198" t="s">
        <v>50</v>
      </c>
      <c r="J17" s="198"/>
      <c r="K17" s="198" t="s">
        <v>704</v>
      </c>
    </row>
    <row r="18" spans="1:11" s="191" customFormat="1" ht="23.25" customHeight="1">
      <c r="A18" s="198">
        <v>17</v>
      </c>
      <c r="B18" s="198" t="s">
        <v>592</v>
      </c>
      <c r="C18" s="198" t="s">
        <v>489</v>
      </c>
      <c r="D18" s="198" t="s">
        <v>490</v>
      </c>
      <c r="E18" s="198"/>
      <c r="F18" s="198" t="s">
        <v>488</v>
      </c>
      <c r="G18" s="198">
        <v>2</v>
      </c>
      <c r="H18" s="198">
        <v>8</v>
      </c>
      <c r="I18" s="198" t="s">
        <v>50</v>
      </c>
      <c r="J18" s="198"/>
      <c r="K18" s="198" t="s">
        <v>704</v>
      </c>
    </row>
    <row r="19" spans="1:11" s="191" customFormat="1" ht="23.25" customHeight="1">
      <c r="A19" s="198">
        <v>18</v>
      </c>
      <c r="B19" s="198" t="s">
        <v>593</v>
      </c>
      <c r="C19" s="198" t="s">
        <v>491</v>
      </c>
      <c r="D19" s="198" t="s">
        <v>492</v>
      </c>
      <c r="E19" s="198"/>
      <c r="F19" s="199"/>
      <c r="G19" s="198">
        <v>1</v>
      </c>
      <c r="H19" s="198">
        <v>4</v>
      </c>
      <c r="I19" s="198" t="s">
        <v>50</v>
      </c>
      <c r="J19" s="198"/>
      <c r="K19" s="198" t="s">
        <v>704</v>
      </c>
    </row>
    <row r="20" spans="1:11" s="191" customFormat="1" ht="23.25" customHeight="1">
      <c r="A20" s="198">
        <v>19</v>
      </c>
      <c r="B20" s="198"/>
      <c r="C20" s="198"/>
      <c r="D20" s="198" t="s">
        <v>594</v>
      </c>
      <c r="E20" s="198"/>
      <c r="F20" s="199"/>
      <c r="G20" s="198"/>
      <c r="H20" s="198">
        <v>7</v>
      </c>
      <c r="I20" s="198" t="s">
        <v>50</v>
      </c>
      <c r="J20" s="198"/>
      <c r="K20" s="198" t="s">
        <v>704</v>
      </c>
    </row>
    <row r="21" spans="1:11" s="191" customFormat="1" ht="23.25" customHeight="1">
      <c r="A21" s="198">
        <v>20</v>
      </c>
      <c r="B21" s="198" t="s">
        <v>595</v>
      </c>
      <c r="C21" s="198" t="s">
        <v>493</v>
      </c>
      <c r="D21" s="198" t="s">
        <v>494</v>
      </c>
      <c r="E21" s="198" t="s">
        <v>606</v>
      </c>
      <c r="F21" s="198" t="s">
        <v>488</v>
      </c>
      <c r="G21" s="198">
        <v>1</v>
      </c>
      <c r="H21" s="198">
        <v>9</v>
      </c>
      <c r="I21" s="198" t="s">
        <v>50</v>
      </c>
      <c r="J21" s="198"/>
      <c r="K21" s="198" t="s">
        <v>704</v>
      </c>
    </row>
    <row r="22" spans="1:11" s="191" customFormat="1" ht="23.25" customHeight="1">
      <c r="A22" s="198">
        <v>21</v>
      </c>
      <c r="B22" s="198" t="s">
        <v>595</v>
      </c>
      <c r="C22" s="198" t="s">
        <v>495</v>
      </c>
      <c r="D22" s="198" t="s">
        <v>496</v>
      </c>
      <c r="E22" s="198" t="s">
        <v>497</v>
      </c>
      <c r="F22" s="198" t="s">
        <v>488</v>
      </c>
      <c r="G22" s="198">
        <v>3</v>
      </c>
      <c r="H22" s="198">
        <v>7</v>
      </c>
      <c r="I22" s="198" t="s">
        <v>50</v>
      </c>
      <c r="J22" s="198"/>
      <c r="K22" s="198" t="s">
        <v>704</v>
      </c>
    </row>
    <row r="23" spans="1:11" s="191" customFormat="1" ht="23.25" customHeight="1">
      <c r="A23" s="198">
        <v>22</v>
      </c>
      <c r="B23" s="198" t="s">
        <v>595</v>
      </c>
      <c r="C23" s="198" t="s">
        <v>498</v>
      </c>
      <c r="D23" s="198" t="s">
        <v>499</v>
      </c>
      <c r="E23" s="198" t="s">
        <v>500</v>
      </c>
      <c r="F23" s="198" t="s">
        <v>501</v>
      </c>
      <c r="G23" s="198">
        <v>2</v>
      </c>
      <c r="H23" s="198">
        <v>8</v>
      </c>
      <c r="I23" s="198" t="s">
        <v>50</v>
      </c>
      <c r="J23" s="198"/>
      <c r="K23" s="198" t="s">
        <v>704</v>
      </c>
    </row>
    <row r="24" spans="1:11" s="191" customFormat="1" ht="23.25" customHeight="1">
      <c r="A24" s="198">
        <v>23</v>
      </c>
      <c r="B24" s="198" t="s">
        <v>596</v>
      </c>
      <c r="C24" s="198" t="s">
        <v>502</v>
      </c>
      <c r="D24" s="198"/>
      <c r="E24" s="198" t="s">
        <v>503</v>
      </c>
      <c r="F24" s="199" t="s">
        <v>461</v>
      </c>
      <c r="G24" s="198">
        <v>2</v>
      </c>
      <c r="H24" s="198">
        <v>20</v>
      </c>
      <c r="I24" s="198" t="s">
        <v>50</v>
      </c>
      <c r="J24" s="198"/>
      <c r="K24" s="198" t="s">
        <v>704</v>
      </c>
    </row>
    <row r="25" spans="1:11" s="191" customFormat="1" ht="23.25" customHeight="1">
      <c r="A25" s="198">
        <v>24</v>
      </c>
      <c r="B25" s="198" t="s">
        <v>596</v>
      </c>
      <c r="C25" s="198" t="s">
        <v>504</v>
      </c>
      <c r="D25" s="198"/>
      <c r="E25" s="198" t="s">
        <v>505</v>
      </c>
      <c r="F25" s="199" t="s">
        <v>461</v>
      </c>
      <c r="G25" s="198">
        <v>12</v>
      </c>
      <c r="H25" s="198">
        <v>40</v>
      </c>
      <c r="I25" s="198" t="s">
        <v>50</v>
      </c>
      <c r="J25" s="198"/>
      <c r="K25" s="198" t="s">
        <v>704</v>
      </c>
    </row>
    <row r="26" spans="1:11" s="191" customFormat="1" ht="23.25" customHeight="1">
      <c r="A26" s="198">
        <v>25</v>
      </c>
      <c r="B26" s="198" t="s">
        <v>596</v>
      </c>
      <c r="C26" s="198" t="s">
        <v>506</v>
      </c>
      <c r="D26" s="198"/>
      <c r="E26" s="198" t="s">
        <v>507</v>
      </c>
      <c r="F26" s="199" t="s">
        <v>461</v>
      </c>
      <c r="G26" s="198">
        <v>16</v>
      </c>
      <c r="H26" s="198">
        <v>70</v>
      </c>
      <c r="I26" s="198" t="s">
        <v>50</v>
      </c>
      <c r="J26" s="198"/>
      <c r="K26" s="198" t="s">
        <v>704</v>
      </c>
    </row>
    <row r="27" spans="1:11" s="191" customFormat="1" ht="23.25" customHeight="1">
      <c r="A27" s="198">
        <v>26</v>
      </c>
      <c r="B27" s="198" t="s">
        <v>596</v>
      </c>
      <c r="C27" s="198" t="s">
        <v>508</v>
      </c>
      <c r="D27" s="198"/>
      <c r="E27" s="198" t="s">
        <v>509</v>
      </c>
      <c r="F27" s="199" t="s">
        <v>461</v>
      </c>
      <c r="G27" s="198">
        <v>9</v>
      </c>
      <c r="H27" s="198">
        <v>40</v>
      </c>
      <c r="I27" s="198" t="s">
        <v>50</v>
      </c>
      <c r="J27" s="198"/>
      <c r="K27" s="198" t="s">
        <v>704</v>
      </c>
    </row>
    <row r="28" spans="1:11" s="191" customFormat="1" ht="23.25" customHeight="1">
      <c r="A28" s="198">
        <v>27</v>
      </c>
      <c r="B28" s="198" t="s">
        <v>596</v>
      </c>
      <c r="C28" s="198" t="s">
        <v>510</v>
      </c>
      <c r="D28" s="198"/>
      <c r="E28" s="198" t="s">
        <v>511</v>
      </c>
      <c r="F28" s="199" t="s">
        <v>461</v>
      </c>
      <c r="G28" s="198">
        <v>2</v>
      </c>
      <c r="H28" s="198">
        <v>30</v>
      </c>
      <c r="I28" s="198" t="s">
        <v>50</v>
      </c>
      <c r="J28" s="198"/>
      <c r="K28" s="198" t="s">
        <v>704</v>
      </c>
    </row>
    <row r="29" spans="1:11" s="191" customFormat="1" ht="23.25" customHeight="1">
      <c r="A29" s="198">
        <v>28</v>
      </c>
      <c r="B29" s="198" t="s">
        <v>596</v>
      </c>
      <c r="C29" s="198" t="s">
        <v>512</v>
      </c>
      <c r="D29" s="198"/>
      <c r="E29" s="198" t="s">
        <v>513</v>
      </c>
      <c r="F29" s="199" t="s">
        <v>461</v>
      </c>
      <c r="G29" s="198">
        <v>2</v>
      </c>
      <c r="H29" s="198">
        <v>30</v>
      </c>
      <c r="I29" s="198" t="s">
        <v>50</v>
      </c>
      <c r="J29" s="198"/>
      <c r="K29" s="198" t="s">
        <v>704</v>
      </c>
    </row>
    <row r="30" spans="1:11" s="191" customFormat="1" ht="23.25" customHeight="1">
      <c r="A30" s="198">
        <v>29</v>
      </c>
      <c r="B30" s="198" t="s">
        <v>596</v>
      </c>
      <c r="C30" s="198" t="s">
        <v>514</v>
      </c>
      <c r="D30" s="198"/>
      <c r="E30" s="198" t="s">
        <v>515</v>
      </c>
      <c r="F30" s="199" t="s">
        <v>461</v>
      </c>
      <c r="G30" s="198">
        <v>3</v>
      </c>
      <c r="H30" s="198">
        <v>40</v>
      </c>
      <c r="I30" s="198" t="s">
        <v>50</v>
      </c>
      <c r="J30" s="198"/>
      <c r="K30" s="198" t="s">
        <v>704</v>
      </c>
    </row>
    <row r="31" spans="1:11" s="191" customFormat="1" ht="23.25" customHeight="1">
      <c r="A31" s="198">
        <v>30</v>
      </c>
      <c r="B31" s="198" t="s">
        <v>596</v>
      </c>
      <c r="C31" s="198" t="s">
        <v>516</v>
      </c>
      <c r="D31" s="198"/>
      <c r="E31" s="198" t="s">
        <v>517</v>
      </c>
      <c r="F31" s="199" t="s">
        <v>461</v>
      </c>
      <c r="G31" s="198">
        <v>1</v>
      </c>
      <c r="H31" s="198">
        <v>60</v>
      </c>
      <c r="I31" s="198" t="s">
        <v>50</v>
      </c>
      <c r="J31" s="198"/>
      <c r="K31" s="198" t="s">
        <v>704</v>
      </c>
    </row>
    <row r="32" spans="1:11" s="191" customFormat="1" ht="23.25" customHeight="1">
      <c r="A32" s="198">
        <v>31</v>
      </c>
      <c r="B32" s="198" t="s">
        <v>596</v>
      </c>
      <c r="C32" s="198" t="s">
        <v>518</v>
      </c>
      <c r="D32" s="198"/>
      <c r="E32" s="198" t="s">
        <v>519</v>
      </c>
      <c r="F32" s="199" t="s">
        <v>461</v>
      </c>
      <c r="G32" s="198">
        <v>8</v>
      </c>
      <c r="H32" s="198">
        <v>30</v>
      </c>
      <c r="I32" s="198" t="s">
        <v>50</v>
      </c>
      <c r="J32" s="198"/>
      <c r="K32" s="198" t="s">
        <v>704</v>
      </c>
    </row>
    <row r="33" spans="1:11" s="191" customFormat="1" ht="23.25" customHeight="1">
      <c r="A33" s="198">
        <v>32</v>
      </c>
      <c r="B33" s="198" t="s">
        <v>596</v>
      </c>
      <c r="C33" s="198" t="s">
        <v>520</v>
      </c>
      <c r="D33" s="198"/>
      <c r="E33" s="198" t="s">
        <v>521</v>
      </c>
      <c r="F33" s="199" t="s">
        <v>461</v>
      </c>
      <c r="G33" s="198">
        <v>2</v>
      </c>
      <c r="H33" s="198">
        <v>30</v>
      </c>
      <c r="I33" s="198" t="s">
        <v>50</v>
      </c>
      <c r="J33" s="198"/>
      <c r="K33" s="198" t="s">
        <v>704</v>
      </c>
    </row>
    <row r="34" spans="1:11" s="191" customFormat="1" ht="23.25" customHeight="1">
      <c r="A34" s="198">
        <v>33</v>
      </c>
      <c r="B34" s="198" t="s">
        <v>596</v>
      </c>
      <c r="C34" s="198" t="s">
        <v>522</v>
      </c>
      <c r="D34" s="198"/>
      <c r="E34" s="198" t="s">
        <v>523</v>
      </c>
      <c r="F34" s="199" t="s">
        <v>461</v>
      </c>
      <c r="G34" s="198">
        <v>19</v>
      </c>
      <c r="H34" s="198">
        <v>70</v>
      </c>
      <c r="I34" s="198" t="s">
        <v>50</v>
      </c>
      <c r="J34" s="198"/>
      <c r="K34" s="198" t="s">
        <v>704</v>
      </c>
    </row>
    <row r="35" spans="1:11" s="191" customFormat="1" ht="23.25" customHeight="1">
      <c r="A35" s="198">
        <v>34</v>
      </c>
      <c r="B35" s="198" t="s">
        <v>596</v>
      </c>
      <c r="C35" s="198" t="s">
        <v>524</v>
      </c>
      <c r="D35" s="198"/>
      <c r="E35" s="198" t="s">
        <v>525</v>
      </c>
      <c r="F35" s="199" t="s">
        <v>461</v>
      </c>
      <c r="G35" s="198">
        <v>13</v>
      </c>
      <c r="H35" s="198">
        <v>60</v>
      </c>
      <c r="I35" s="198" t="s">
        <v>50</v>
      </c>
      <c r="J35" s="198"/>
      <c r="K35" s="198" t="s">
        <v>704</v>
      </c>
    </row>
    <row r="36" spans="1:11" s="191" customFormat="1" ht="23.25" customHeight="1">
      <c r="A36" s="198">
        <v>35</v>
      </c>
      <c r="B36" s="198" t="s">
        <v>596</v>
      </c>
      <c r="C36" s="198" t="s">
        <v>526</v>
      </c>
      <c r="D36" s="198"/>
      <c r="E36" s="198" t="s">
        <v>527</v>
      </c>
      <c r="F36" s="199" t="s">
        <v>461</v>
      </c>
      <c r="G36" s="198">
        <v>1</v>
      </c>
      <c r="H36" s="198">
        <v>60</v>
      </c>
      <c r="I36" s="198" t="s">
        <v>50</v>
      </c>
      <c r="J36" s="198"/>
      <c r="K36" s="198" t="s">
        <v>704</v>
      </c>
    </row>
    <row r="37" spans="1:11" s="191" customFormat="1" ht="23.25" customHeight="1">
      <c r="A37" s="198">
        <v>36</v>
      </c>
      <c r="B37" s="198" t="s">
        <v>596</v>
      </c>
      <c r="C37" s="198" t="s">
        <v>528</v>
      </c>
      <c r="D37" s="198"/>
      <c r="E37" s="198" t="s">
        <v>529</v>
      </c>
      <c r="F37" s="199" t="s">
        <v>461</v>
      </c>
      <c r="G37" s="198">
        <v>12</v>
      </c>
      <c r="H37" s="198">
        <v>100</v>
      </c>
      <c r="I37" s="198" t="s">
        <v>50</v>
      </c>
      <c r="J37" s="198"/>
      <c r="K37" s="198" t="s">
        <v>704</v>
      </c>
    </row>
    <row r="38" spans="1:11" s="191" customFormat="1" ht="23.25" customHeight="1">
      <c r="A38" s="198">
        <v>37</v>
      </c>
      <c r="B38" s="198" t="s">
        <v>596</v>
      </c>
      <c r="C38" s="198" t="s">
        <v>530</v>
      </c>
      <c r="D38" s="198"/>
      <c r="E38" s="198" t="s">
        <v>531</v>
      </c>
      <c r="F38" s="199" t="s">
        <v>461</v>
      </c>
      <c r="G38" s="198">
        <v>4</v>
      </c>
      <c r="H38" s="198">
        <v>50</v>
      </c>
      <c r="I38" s="198" t="s">
        <v>50</v>
      </c>
      <c r="J38" s="198"/>
      <c r="K38" s="198" t="s">
        <v>704</v>
      </c>
    </row>
    <row r="39" spans="1:11" s="191" customFormat="1" ht="23.25" customHeight="1">
      <c r="A39" s="198">
        <v>38</v>
      </c>
      <c r="B39" s="198" t="s">
        <v>596</v>
      </c>
      <c r="C39" s="198" t="s">
        <v>532</v>
      </c>
      <c r="D39" s="198"/>
      <c r="E39" s="198" t="s">
        <v>533</v>
      </c>
      <c r="F39" s="199" t="s">
        <v>461</v>
      </c>
      <c r="G39" s="198">
        <v>39</v>
      </c>
      <c r="H39" s="198">
        <v>130</v>
      </c>
      <c r="I39" s="198" t="s">
        <v>50</v>
      </c>
      <c r="J39" s="198"/>
      <c r="K39" s="198" t="s">
        <v>704</v>
      </c>
    </row>
    <row r="40" spans="1:11" s="191" customFormat="1" ht="23.25" customHeight="1">
      <c r="A40" s="198">
        <v>39</v>
      </c>
      <c r="B40" s="198" t="s">
        <v>596</v>
      </c>
      <c r="C40" s="198" t="s">
        <v>534</v>
      </c>
      <c r="D40" s="198"/>
      <c r="E40" s="198" t="s">
        <v>535</v>
      </c>
      <c r="F40" s="199" t="s">
        <v>461</v>
      </c>
      <c r="G40" s="198">
        <v>2</v>
      </c>
      <c r="H40" s="198">
        <v>30</v>
      </c>
      <c r="I40" s="198" t="s">
        <v>50</v>
      </c>
      <c r="J40" s="198"/>
      <c r="K40" s="198" t="s">
        <v>704</v>
      </c>
    </row>
    <row r="41" spans="1:11" s="191" customFormat="1" ht="23.25" customHeight="1">
      <c r="A41" s="198">
        <v>40</v>
      </c>
      <c r="B41" s="198" t="s">
        <v>596</v>
      </c>
      <c r="C41" s="198" t="s">
        <v>597</v>
      </c>
      <c r="D41" s="198"/>
      <c r="E41" s="198" t="s">
        <v>536</v>
      </c>
      <c r="F41" s="199" t="s">
        <v>461</v>
      </c>
      <c r="G41" s="198">
        <v>5</v>
      </c>
      <c r="H41" s="198">
        <v>40</v>
      </c>
      <c r="I41" s="198" t="s">
        <v>50</v>
      </c>
      <c r="J41" s="198"/>
      <c r="K41" s="198" t="s">
        <v>704</v>
      </c>
    </row>
    <row r="42" spans="1:11" s="191" customFormat="1" ht="23.25" customHeight="1">
      <c r="A42" s="198">
        <v>41</v>
      </c>
      <c r="B42" s="198" t="s">
        <v>596</v>
      </c>
      <c r="C42" s="198" t="s">
        <v>537</v>
      </c>
      <c r="D42" s="198"/>
      <c r="E42" s="198" t="s">
        <v>538</v>
      </c>
      <c r="F42" s="199" t="s">
        <v>539</v>
      </c>
      <c r="G42" s="198">
        <v>2</v>
      </c>
      <c r="H42" s="198">
        <v>20</v>
      </c>
      <c r="I42" s="198" t="s">
        <v>50</v>
      </c>
      <c r="J42" s="198"/>
      <c r="K42" s="198" t="s">
        <v>704</v>
      </c>
    </row>
    <row r="43" spans="1:11" s="191" customFormat="1" ht="23.25" customHeight="1">
      <c r="A43" s="198">
        <v>42</v>
      </c>
      <c r="B43" s="198" t="s">
        <v>596</v>
      </c>
      <c r="C43" s="198" t="s">
        <v>540</v>
      </c>
      <c r="D43" s="198" t="s">
        <v>541</v>
      </c>
      <c r="E43" s="198" t="s">
        <v>542</v>
      </c>
      <c r="F43" s="199" t="s">
        <v>539</v>
      </c>
      <c r="G43" s="198">
        <v>6</v>
      </c>
      <c r="H43" s="198">
        <v>4070</v>
      </c>
      <c r="I43" s="198" t="s">
        <v>50</v>
      </c>
      <c r="J43" s="198"/>
      <c r="K43" s="198" t="s">
        <v>704</v>
      </c>
    </row>
    <row r="44" spans="1:11" s="191" customFormat="1" ht="23.25" customHeight="1">
      <c r="A44" s="198">
        <v>43</v>
      </c>
      <c r="B44" s="198" t="s">
        <v>596</v>
      </c>
      <c r="C44" s="198" t="s">
        <v>543</v>
      </c>
      <c r="D44" s="198" t="s">
        <v>544</v>
      </c>
      <c r="E44" s="198" t="s">
        <v>545</v>
      </c>
      <c r="F44" s="199" t="s">
        <v>539</v>
      </c>
      <c r="G44" s="198">
        <v>1</v>
      </c>
      <c r="H44" s="198">
        <v>4710</v>
      </c>
      <c r="I44" s="198" t="s">
        <v>50</v>
      </c>
      <c r="J44" s="198"/>
      <c r="K44" s="198" t="s">
        <v>704</v>
      </c>
    </row>
    <row r="45" spans="1:11" s="191" customFormat="1" ht="23.25" customHeight="1">
      <c r="A45" s="198">
        <v>44</v>
      </c>
      <c r="B45" s="198" t="s">
        <v>596</v>
      </c>
      <c r="C45" s="198" t="s">
        <v>546</v>
      </c>
      <c r="D45" s="198" t="s">
        <v>547</v>
      </c>
      <c r="E45" s="198" t="s">
        <v>548</v>
      </c>
      <c r="F45" s="199" t="s">
        <v>539</v>
      </c>
      <c r="G45" s="198">
        <v>2</v>
      </c>
      <c r="H45" s="198">
        <v>4578</v>
      </c>
      <c r="I45" s="198" t="s">
        <v>50</v>
      </c>
      <c r="J45" s="198"/>
      <c r="K45" s="198" t="s">
        <v>704</v>
      </c>
    </row>
    <row r="46" spans="1:11" s="191" customFormat="1" ht="23.25" customHeight="1">
      <c r="A46" s="198">
        <v>45</v>
      </c>
      <c r="B46" s="198" t="s">
        <v>596</v>
      </c>
      <c r="C46" s="198" t="s">
        <v>549</v>
      </c>
      <c r="D46" s="198" t="s">
        <v>550</v>
      </c>
      <c r="E46" s="198">
        <v>33</v>
      </c>
      <c r="F46" s="199" t="s">
        <v>539</v>
      </c>
      <c r="G46" s="198">
        <v>19</v>
      </c>
      <c r="H46" s="198">
        <v>2350</v>
      </c>
      <c r="I46" s="198" t="s">
        <v>50</v>
      </c>
      <c r="J46" s="198"/>
      <c r="K46" s="198" t="s">
        <v>704</v>
      </c>
    </row>
    <row r="47" spans="1:11" s="191" customFormat="1" ht="23.25" customHeight="1">
      <c r="A47" s="198">
        <v>46</v>
      </c>
      <c r="B47" s="198" t="s">
        <v>596</v>
      </c>
      <c r="C47" s="198" t="s">
        <v>551</v>
      </c>
      <c r="D47" s="198" t="s">
        <v>552</v>
      </c>
      <c r="E47" s="198">
        <v>470</v>
      </c>
      <c r="F47" s="199" t="s">
        <v>539</v>
      </c>
      <c r="G47" s="198">
        <v>2</v>
      </c>
      <c r="H47" s="198">
        <v>4424</v>
      </c>
      <c r="I47" s="198" t="s">
        <v>50</v>
      </c>
      <c r="J47" s="198"/>
      <c r="K47" s="198" t="s">
        <v>704</v>
      </c>
    </row>
    <row r="48" spans="1:11" s="191" customFormat="1" ht="23.25" customHeight="1">
      <c r="A48" s="198">
        <v>47</v>
      </c>
      <c r="B48" s="198" t="s">
        <v>596</v>
      </c>
      <c r="C48" s="198" t="s">
        <v>553</v>
      </c>
      <c r="D48" s="198" t="s">
        <v>554</v>
      </c>
      <c r="E48" s="198" t="s">
        <v>555</v>
      </c>
      <c r="F48" s="199" t="s">
        <v>539</v>
      </c>
      <c r="G48" s="198">
        <v>1</v>
      </c>
      <c r="H48" s="198">
        <v>4440</v>
      </c>
      <c r="I48" s="198" t="s">
        <v>50</v>
      </c>
      <c r="J48" s="198"/>
      <c r="K48" s="198" t="s">
        <v>704</v>
      </c>
    </row>
    <row r="49" spans="1:11" s="191" customFormat="1" ht="23.25" customHeight="1">
      <c r="A49" s="198">
        <v>48</v>
      </c>
      <c r="B49" s="198" t="s">
        <v>598</v>
      </c>
      <c r="C49" s="198" t="s">
        <v>556</v>
      </c>
      <c r="D49" s="198" t="s">
        <v>557</v>
      </c>
      <c r="E49" s="198" t="s">
        <v>558</v>
      </c>
      <c r="F49" s="199"/>
      <c r="G49" s="198">
        <v>2</v>
      </c>
      <c r="H49" s="198">
        <v>72</v>
      </c>
      <c r="I49" s="198" t="s">
        <v>50</v>
      </c>
      <c r="J49" s="198"/>
      <c r="K49" s="198" t="s">
        <v>704</v>
      </c>
    </row>
    <row r="50" spans="1:11" s="191" customFormat="1" ht="23.25" customHeight="1">
      <c r="A50" s="198">
        <v>49</v>
      </c>
      <c r="B50" s="198" t="s">
        <v>599</v>
      </c>
      <c r="C50" s="198" t="s">
        <v>559</v>
      </c>
      <c r="D50" s="198" t="s">
        <v>560</v>
      </c>
      <c r="E50" s="198"/>
      <c r="F50" s="198" t="s">
        <v>561</v>
      </c>
      <c r="G50" s="198">
        <v>4</v>
      </c>
      <c r="H50" s="198">
        <v>11</v>
      </c>
      <c r="I50" s="198" t="s">
        <v>50</v>
      </c>
      <c r="J50" s="198"/>
      <c r="K50" s="198" t="s">
        <v>704</v>
      </c>
    </row>
    <row r="51" spans="1:11" s="191" customFormat="1" ht="23.25" customHeight="1">
      <c r="A51" s="198">
        <v>50</v>
      </c>
      <c r="B51" s="198" t="s">
        <v>191</v>
      </c>
      <c r="C51" s="198" t="s">
        <v>562</v>
      </c>
      <c r="D51" s="198" t="s">
        <v>563</v>
      </c>
      <c r="E51" s="198"/>
      <c r="F51" s="198" t="s">
        <v>564</v>
      </c>
      <c r="G51" s="198">
        <v>1</v>
      </c>
      <c r="H51" s="198">
        <v>9</v>
      </c>
      <c r="I51" s="198" t="s">
        <v>50</v>
      </c>
      <c r="J51" s="198"/>
      <c r="K51" s="198" t="s">
        <v>704</v>
      </c>
    </row>
    <row r="52" spans="1:11" s="191" customFormat="1" ht="23.25" customHeight="1">
      <c r="A52" s="198">
        <v>51</v>
      </c>
      <c r="B52" s="198" t="s">
        <v>599</v>
      </c>
      <c r="C52" s="198" t="s">
        <v>565</v>
      </c>
      <c r="D52" s="198" t="s">
        <v>566</v>
      </c>
      <c r="E52" s="198"/>
      <c r="F52" s="198" t="s">
        <v>567</v>
      </c>
      <c r="G52" s="198">
        <v>2</v>
      </c>
      <c r="H52" s="198">
        <v>12</v>
      </c>
      <c r="I52" s="198" t="s">
        <v>50</v>
      </c>
      <c r="J52" s="198"/>
      <c r="K52" s="198" t="s">
        <v>704</v>
      </c>
    </row>
    <row r="53" spans="1:11" s="191" customFormat="1" ht="23.25" customHeight="1">
      <c r="A53" s="198">
        <v>52</v>
      </c>
      <c r="B53" s="198" t="s">
        <v>600</v>
      </c>
      <c r="C53" s="198" t="s">
        <v>568</v>
      </c>
      <c r="D53" s="198" t="s">
        <v>569</v>
      </c>
      <c r="E53" s="198"/>
      <c r="F53" s="198" t="s">
        <v>570</v>
      </c>
      <c r="G53" s="198">
        <v>17</v>
      </c>
      <c r="H53" s="198">
        <v>85</v>
      </c>
      <c r="I53" s="198" t="s">
        <v>50</v>
      </c>
      <c r="J53" s="198"/>
      <c r="K53" s="198" t="s">
        <v>704</v>
      </c>
    </row>
    <row r="54" spans="1:11" s="191" customFormat="1" ht="23.25" customHeight="1">
      <c r="A54" s="198">
        <v>53</v>
      </c>
      <c r="B54" s="198" t="s">
        <v>601</v>
      </c>
      <c r="C54" s="198" t="s">
        <v>571</v>
      </c>
      <c r="D54" s="198" t="s">
        <v>572</v>
      </c>
      <c r="E54" s="198" t="s">
        <v>573</v>
      </c>
      <c r="F54" s="198" t="s">
        <v>574</v>
      </c>
      <c r="G54" s="198">
        <v>1</v>
      </c>
      <c r="H54" s="198">
        <v>9</v>
      </c>
      <c r="I54" s="198" t="s">
        <v>50</v>
      </c>
      <c r="J54" s="198"/>
      <c r="K54" s="198" t="s">
        <v>704</v>
      </c>
    </row>
    <row r="55" spans="1:11" s="191" customFormat="1" ht="23.25" customHeight="1">
      <c r="A55" s="198">
        <v>54</v>
      </c>
      <c r="B55" s="198" t="s">
        <v>602</v>
      </c>
      <c r="C55" s="198" t="s">
        <v>575</v>
      </c>
      <c r="D55" s="198" t="s">
        <v>576</v>
      </c>
      <c r="E55" s="198"/>
      <c r="F55" s="198" t="s">
        <v>577</v>
      </c>
      <c r="G55" s="198">
        <v>2</v>
      </c>
      <c r="H55" s="198">
        <v>3</v>
      </c>
      <c r="I55" s="198" t="s">
        <v>50</v>
      </c>
      <c r="J55" s="198"/>
      <c r="K55" s="198" t="s">
        <v>704</v>
      </c>
    </row>
    <row r="56" spans="1:11" s="191" customFormat="1" ht="23.25" customHeight="1">
      <c r="A56" s="198">
        <v>55</v>
      </c>
      <c r="B56" s="198" t="s">
        <v>603</v>
      </c>
      <c r="C56" s="198" t="s">
        <v>578</v>
      </c>
      <c r="D56" s="198" t="s">
        <v>579</v>
      </c>
      <c r="E56" s="198" t="s">
        <v>580</v>
      </c>
      <c r="F56" s="198"/>
      <c r="G56" s="198">
        <v>2</v>
      </c>
      <c r="H56" s="198">
        <v>16</v>
      </c>
      <c r="I56" s="198" t="s">
        <v>50</v>
      </c>
      <c r="J56" s="198"/>
      <c r="K56" s="198" t="s">
        <v>704</v>
      </c>
    </row>
    <row r="57" spans="1:11" s="191" customFormat="1" ht="23.25" customHeight="1">
      <c r="A57" s="198">
        <v>56</v>
      </c>
      <c r="B57" s="198" t="s">
        <v>603</v>
      </c>
      <c r="C57" s="198" t="s">
        <v>581</v>
      </c>
      <c r="D57" s="198" t="s">
        <v>582</v>
      </c>
      <c r="E57" s="198"/>
      <c r="F57" s="198"/>
      <c r="G57" s="198">
        <v>7</v>
      </c>
      <c r="H57" s="198">
        <v>48</v>
      </c>
      <c r="I57" s="198" t="s">
        <v>50</v>
      </c>
      <c r="J57" s="198"/>
      <c r="K57" s="198" t="s">
        <v>704</v>
      </c>
    </row>
    <row r="58" spans="1:11" s="191" customFormat="1" ht="23.25" customHeight="1">
      <c r="A58" s="198">
        <v>57</v>
      </c>
      <c r="B58" s="198" t="s">
        <v>603</v>
      </c>
      <c r="C58" s="198" t="s">
        <v>583</v>
      </c>
      <c r="D58" s="198" t="s">
        <v>584</v>
      </c>
      <c r="E58" s="198"/>
      <c r="F58" s="199"/>
      <c r="G58" s="198">
        <v>8</v>
      </c>
      <c r="H58" s="198">
        <v>12</v>
      </c>
      <c r="I58" s="198" t="s">
        <v>50</v>
      </c>
      <c r="J58" s="198"/>
      <c r="K58" s="198" t="s">
        <v>704</v>
      </c>
    </row>
    <row r="59" spans="1:11" s="191" customFormat="1" ht="23.25" customHeight="1">
      <c r="A59" s="198">
        <v>58</v>
      </c>
      <c r="B59" s="198" t="s">
        <v>603</v>
      </c>
      <c r="C59" s="198" t="s">
        <v>585</v>
      </c>
      <c r="D59" s="198" t="s">
        <v>586</v>
      </c>
      <c r="E59" s="198"/>
      <c r="F59" s="199"/>
      <c r="G59" s="198">
        <v>1</v>
      </c>
      <c r="H59" s="198">
        <v>28</v>
      </c>
      <c r="I59" s="198" t="s">
        <v>50</v>
      </c>
      <c r="J59" s="198"/>
      <c r="K59" s="198" t="s">
        <v>704</v>
      </c>
    </row>
    <row r="60" spans="1:11" s="191" customFormat="1" ht="16.5" customHeight="1">
      <c r="A60" s="198">
        <v>59</v>
      </c>
      <c r="B60" s="198" t="s">
        <v>608</v>
      </c>
      <c r="C60" s="198" t="s">
        <v>451</v>
      </c>
      <c r="D60" s="198" t="s">
        <v>632</v>
      </c>
      <c r="E60" s="198"/>
      <c r="F60" s="198">
        <v>1</v>
      </c>
      <c r="G60" s="198">
        <f>+F60*41</f>
        <v>41</v>
      </c>
      <c r="H60" s="198">
        <v>59</v>
      </c>
      <c r="I60" s="198" t="s">
        <v>50</v>
      </c>
      <c r="J60" s="199"/>
      <c r="K60" s="198" t="s">
        <v>705</v>
      </c>
    </row>
    <row r="61" spans="1:11" s="191" customFormat="1" ht="16.5" customHeight="1">
      <c r="A61" s="198">
        <v>60</v>
      </c>
      <c r="B61" s="198" t="s">
        <v>609</v>
      </c>
      <c r="C61" s="198" t="s">
        <v>657</v>
      </c>
      <c r="D61" s="198" t="s">
        <v>633</v>
      </c>
      <c r="E61" s="198" t="s">
        <v>698</v>
      </c>
      <c r="F61" s="198">
        <v>1</v>
      </c>
      <c r="G61" s="198">
        <f aca="true" t="shared" si="0" ref="G61:G84">+F61*41</f>
        <v>41</v>
      </c>
      <c r="H61" s="198">
        <v>9</v>
      </c>
      <c r="I61" s="198" t="s">
        <v>50</v>
      </c>
      <c r="J61" s="199"/>
      <c r="K61" s="198" t="s">
        <v>705</v>
      </c>
    </row>
    <row r="62" spans="1:11" s="191" customFormat="1" ht="16.5" customHeight="1">
      <c r="A62" s="198">
        <v>61</v>
      </c>
      <c r="B62" s="198" t="s">
        <v>610</v>
      </c>
      <c r="C62" s="198" t="s">
        <v>658</v>
      </c>
      <c r="D62" s="198" t="s">
        <v>621</v>
      </c>
      <c r="E62" s="198"/>
      <c r="F62" s="198">
        <v>7</v>
      </c>
      <c r="G62" s="198">
        <f t="shared" si="0"/>
        <v>287</v>
      </c>
      <c r="H62" s="198">
        <v>18</v>
      </c>
      <c r="I62" s="198" t="s">
        <v>50</v>
      </c>
      <c r="J62" s="199" t="s">
        <v>659</v>
      </c>
      <c r="K62" s="198" t="s">
        <v>705</v>
      </c>
    </row>
    <row r="63" spans="1:11" s="191" customFormat="1" ht="16.5" customHeight="1">
      <c r="A63" s="198">
        <v>62</v>
      </c>
      <c r="B63" s="198" t="s">
        <v>610</v>
      </c>
      <c r="C63" s="198" t="s">
        <v>660</v>
      </c>
      <c r="D63" s="198" t="s">
        <v>622</v>
      </c>
      <c r="E63" s="198"/>
      <c r="F63" s="198">
        <v>2</v>
      </c>
      <c r="G63" s="198">
        <f t="shared" si="0"/>
        <v>82</v>
      </c>
      <c r="H63" s="198">
        <v>23</v>
      </c>
      <c r="I63" s="198" t="s">
        <v>50</v>
      </c>
      <c r="J63" s="199" t="s">
        <v>659</v>
      </c>
      <c r="K63" s="198" t="s">
        <v>705</v>
      </c>
    </row>
    <row r="64" spans="1:11" s="191" customFormat="1" ht="16.5" customHeight="1">
      <c r="A64" s="198">
        <v>63</v>
      </c>
      <c r="B64" s="198" t="s">
        <v>610</v>
      </c>
      <c r="C64" s="199" t="s">
        <v>661</v>
      </c>
      <c r="D64" s="198" t="s">
        <v>623</v>
      </c>
      <c r="E64" s="198"/>
      <c r="F64" s="198">
        <v>3</v>
      </c>
      <c r="G64" s="198">
        <f t="shared" si="0"/>
        <v>123</v>
      </c>
      <c r="H64" s="198">
        <v>24</v>
      </c>
      <c r="I64" s="198" t="s">
        <v>50</v>
      </c>
      <c r="J64" s="199" t="s">
        <v>659</v>
      </c>
      <c r="K64" s="198" t="s">
        <v>705</v>
      </c>
    </row>
    <row r="65" spans="1:11" s="191" customFormat="1" ht="16.5" customHeight="1">
      <c r="A65" s="198">
        <v>64</v>
      </c>
      <c r="B65" s="198" t="s">
        <v>611</v>
      </c>
      <c r="C65" s="198" t="s">
        <v>662</v>
      </c>
      <c r="D65" s="198" t="s">
        <v>634</v>
      </c>
      <c r="E65" s="198"/>
      <c r="F65" s="198">
        <v>2</v>
      </c>
      <c r="G65" s="198">
        <f t="shared" si="0"/>
        <v>82</v>
      </c>
      <c r="H65" s="198">
        <v>3900</v>
      </c>
      <c r="I65" s="198" t="s">
        <v>50</v>
      </c>
      <c r="J65" s="199" t="s">
        <v>663</v>
      </c>
      <c r="K65" s="198" t="s">
        <v>705</v>
      </c>
    </row>
    <row r="66" spans="1:11" s="191" customFormat="1" ht="16.5" customHeight="1">
      <c r="A66" s="198">
        <v>65</v>
      </c>
      <c r="B66" s="198" t="s">
        <v>612</v>
      </c>
      <c r="C66" s="199" t="s">
        <v>664</v>
      </c>
      <c r="D66" s="198" t="s">
        <v>624</v>
      </c>
      <c r="E66" s="198" t="s">
        <v>665</v>
      </c>
      <c r="F66" s="198">
        <v>4</v>
      </c>
      <c r="G66" s="198">
        <f t="shared" si="0"/>
        <v>164</v>
      </c>
      <c r="H66" s="198">
        <v>11</v>
      </c>
      <c r="I66" s="198" t="s">
        <v>50</v>
      </c>
      <c r="J66" s="199" t="s">
        <v>666</v>
      </c>
      <c r="K66" s="198" t="s">
        <v>705</v>
      </c>
    </row>
    <row r="67" spans="1:11" s="191" customFormat="1" ht="16.5" customHeight="1">
      <c r="A67" s="198">
        <v>66</v>
      </c>
      <c r="B67" s="198" t="s">
        <v>612</v>
      </c>
      <c r="C67" s="198" t="s">
        <v>667</v>
      </c>
      <c r="D67" s="198" t="s">
        <v>625</v>
      </c>
      <c r="E67" s="198" t="s">
        <v>668</v>
      </c>
      <c r="F67" s="198">
        <v>1</v>
      </c>
      <c r="G67" s="198">
        <f t="shared" si="0"/>
        <v>41</v>
      </c>
      <c r="H67" s="198">
        <v>9</v>
      </c>
      <c r="I67" s="198" t="s">
        <v>50</v>
      </c>
      <c r="J67" s="199" t="s">
        <v>666</v>
      </c>
      <c r="K67" s="198" t="s">
        <v>705</v>
      </c>
    </row>
    <row r="68" spans="1:11" s="191" customFormat="1" ht="16.5" customHeight="1">
      <c r="A68" s="198">
        <v>67</v>
      </c>
      <c r="B68" s="198" t="s">
        <v>595</v>
      </c>
      <c r="C68" s="198" t="s">
        <v>669</v>
      </c>
      <c r="D68" s="198" t="s">
        <v>635</v>
      </c>
      <c r="E68" s="198"/>
      <c r="F68" s="198">
        <v>1</v>
      </c>
      <c r="G68" s="198">
        <f t="shared" si="0"/>
        <v>41</v>
      </c>
      <c r="H68" s="198">
        <v>6</v>
      </c>
      <c r="I68" s="198" t="s">
        <v>50</v>
      </c>
      <c r="J68" s="199" t="s">
        <v>666</v>
      </c>
      <c r="K68" s="198" t="s">
        <v>705</v>
      </c>
    </row>
    <row r="69" spans="1:11" s="191" customFormat="1" ht="16.5" customHeight="1">
      <c r="A69" s="198">
        <v>68</v>
      </c>
      <c r="B69" s="198" t="s">
        <v>595</v>
      </c>
      <c r="C69" s="198" t="s">
        <v>670</v>
      </c>
      <c r="D69" s="198" t="s">
        <v>636</v>
      </c>
      <c r="E69" s="198"/>
      <c r="F69" s="198">
        <v>1</v>
      </c>
      <c r="G69" s="198">
        <f t="shared" si="0"/>
        <v>41</v>
      </c>
      <c r="H69" s="198">
        <v>7</v>
      </c>
      <c r="I69" s="198" t="s">
        <v>50</v>
      </c>
      <c r="J69" s="199" t="s">
        <v>666</v>
      </c>
      <c r="K69" s="198" t="s">
        <v>705</v>
      </c>
    </row>
    <row r="70" spans="1:11" s="191" customFormat="1" ht="16.5" customHeight="1">
      <c r="A70" s="198">
        <v>69</v>
      </c>
      <c r="B70" s="198" t="s">
        <v>613</v>
      </c>
      <c r="C70" s="198" t="s">
        <v>671</v>
      </c>
      <c r="D70" s="198" t="s">
        <v>626</v>
      </c>
      <c r="E70" s="198"/>
      <c r="F70" s="198">
        <v>5</v>
      </c>
      <c r="G70" s="198">
        <f t="shared" si="0"/>
        <v>205</v>
      </c>
      <c r="H70" s="198">
        <v>50</v>
      </c>
      <c r="I70" s="198" t="s">
        <v>50</v>
      </c>
      <c r="J70" s="199" t="s">
        <v>663</v>
      </c>
      <c r="K70" s="198" t="s">
        <v>705</v>
      </c>
    </row>
    <row r="71" spans="1:11" s="191" customFormat="1" ht="16.5" customHeight="1">
      <c r="A71" s="198">
        <v>70</v>
      </c>
      <c r="B71" s="198" t="s">
        <v>613</v>
      </c>
      <c r="C71" s="199" t="s">
        <v>672</v>
      </c>
      <c r="D71" s="198" t="s">
        <v>627</v>
      </c>
      <c r="E71" s="198"/>
      <c r="F71" s="198">
        <v>3</v>
      </c>
      <c r="G71" s="198">
        <f t="shared" si="0"/>
        <v>123</v>
      </c>
      <c r="H71" s="198">
        <v>20</v>
      </c>
      <c r="I71" s="198" t="s">
        <v>50</v>
      </c>
      <c r="J71" s="199" t="s">
        <v>663</v>
      </c>
      <c r="K71" s="198" t="s">
        <v>705</v>
      </c>
    </row>
    <row r="72" spans="1:11" s="191" customFormat="1" ht="16.5" customHeight="1">
      <c r="A72" s="198">
        <v>71</v>
      </c>
      <c r="B72" s="198" t="s">
        <v>614</v>
      </c>
      <c r="C72" s="199" t="s">
        <v>673</v>
      </c>
      <c r="D72" s="198" t="s">
        <v>628</v>
      </c>
      <c r="E72" s="198" t="s">
        <v>674</v>
      </c>
      <c r="F72" s="198">
        <v>1</v>
      </c>
      <c r="G72" s="198">
        <f t="shared" si="0"/>
        <v>41</v>
      </c>
      <c r="H72" s="198">
        <v>4920</v>
      </c>
      <c r="I72" s="198" t="s">
        <v>50</v>
      </c>
      <c r="J72" s="199" t="s">
        <v>675</v>
      </c>
      <c r="K72" s="198" t="s">
        <v>705</v>
      </c>
    </row>
    <row r="73" spans="1:11" s="191" customFormat="1" ht="16.5" customHeight="1">
      <c r="A73" s="198">
        <v>72</v>
      </c>
      <c r="B73" s="198" t="s">
        <v>614</v>
      </c>
      <c r="C73" s="199" t="s">
        <v>676</v>
      </c>
      <c r="D73" s="198" t="s">
        <v>637</v>
      </c>
      <c r="E73" s="198" t="s">
        <v>677</v>
      </c>
      <c r="F73" s="198">
        <v>3</v>
      </c>
      <c r="G73" s="198">
        <f t="shared" si="0"/>
        <v>123</v>
      </c>
      <c r="H73" s="198">
        <v>4820</v>
      </c>
      <c r="I73" s="198" t="s">
        <v>50</v>
      </c>
      <c r="J73" s="199" t="s">
        <v>675</v>
      </c>
      <c r="K73" s="198" t="s">
        <v>705</v>
      </c>
    </row>
    <row r="74" spans="1:11" s="191" customFormat="1" ht="16.5" customHeight="1">
      <c r="A74" s="198">
        <v>73</v>
      </c>
      <c r="B74" s="198" t="s">
        <v>614</v>
      </c>
      <c r="C74" s="199" t="s">
        <v>678</v>
      </c>
      <c r="D74" s="198" t="s">
        <v>629</v>
      </c>
      <c r="E74" s="198" t="s">
        <v>679</v>
      </c>
      <c r="F74" s="198">
        <v>1</v>
      </c>
      <c r="G74" s="198">
        <f t="shared" si="0"/>
        <v>41</v>
      </c>
      <c r="H74" s="198">
        <v>4930</v>
      </c>
      <c r="I74" s="198" t="s">
        <v>50</v>
      </c>
      <c r="J74" s="199" t="s">
        <v>675</v>
      </c>
      <c r="K74" s="198" t="s">
        <v>705</v>
      </c>
    </row>
    <row r="75" spans="1:11" s="191" customFormat="1" ht="16.5" customHeight="1">
      <c r="A75" s="198">
        <v>74</v>
      </c>
      <c r="B75" s="198" t="s">
        <v>615</v>
      </c>
      <c r="C75" s="199" t="s">
        <v>680</v>
      </c>
      <c r="D75" s="198" t="s">
        <v>630</v>
      </c>
      <c r="E75" s="198" t="s">
        <v>681</v>
      </c>
      <c r="F75" s="198">
        <v>2</v>
      </c>
      <c r="G75" s="198">
        <f t="shared" si="0"/>
        <v>82</v>
      </c>
      <c r="H75" s="198">
        <v>14</v>
      </c>
      <c r="I75" s="198" t="s">
        <v>50</v>
      </c>
      <c r="J75" s="198" t="s">
        <v>577</v>
      </c>
      <c r="K75" s="198" t="s">
        <v>705</v>
      </c>
    </row>
    <row r="76" spans="1:11" s="191" customFormat="1" ht="16.5" customHeight="1">
      <c r="A76" s="198">
        <v>75</v>
      </c>
      <c r="B76" s="198" t="s">
        <v>616</v>
      </c>
      <c r="C76" s="199" t="s">
        <v>682</v>
      </c>
      <c r="D76" s="198" t="s">
        <v>557</v>
      </c>
      <c r="E76" s="198" t="s">
        <v>683</v>
      </c>
      <c r="F76" s="198">
        <v>2</v>
      </c>
      <c r="G76" s="198">
        <f t="shared" si="0"/>
        <v>82</v>
      </c>
      <c r="H76" s="198">
        <f>780+4-72</f>
        <v>712</v>
      </c>
      <c r="I76" s="198" t="s">
        <v>50</v>
      </c>
      <c r="J76" s="199"/>
      <c r="K76" s="198" t="s">
        <v>705</v>
      </c>
    </row>
    <row r="77" spans="1:11" s="191" customFormat="1" ht="16.5" customHeight="1">
      <c r="A77" s="198">
        <v>76</v>
      </c>
      <c r="B77" s="198" t="s">
        <v>617</v>
      </c>
      <c r="C77" s="199"/>
      <c r="D77" s="198"/>
      <c r="E77" s="198"/>
      <c r="F77" s="198"/>
      <c r="G77" s="198"/>
      <c r="H77" s="198">
        <v>50</v>
      </c>
      <c r="I77" s="198" t="s">
        <v>50</v>
      </c>
      <c r="J77" s="199"/>
      <c r="K77" s="198" t="s">
        <v>705</v>
      </c>
    </row>
    <row r="78" spans="1:11" s="191" customFormat="1" ht="16.5" customHeight="1">
      <c r="A78" s="198">
        <v>77</v>
      </c>
      <c r="B78" s="198" t="s">
        <v>618</v>
      </c>
      <c r="C78" s="199" t="s">
        <v>684</v>
      </c>
      <c r="D78" s="198" t="s">
        <v>329</v>
      </c>
      <c r="E78" s="198" t="s">
        <v>685</v>
      </c>
      <c r="F78" s="198">
        <v>13</v>
      </c>
      <c r="G78" s="198">
        <f t="shared" si="0"/>
        <v>533</v>
      </c>
      <c r="H78" s="198">
        <v>72</v>
      </c>
      <c r="I78" s="198" t="s">
        <v>50</v>
      </c>
      <c r="J78" s="199" t="s">
        <v>686</v>
      </c>
      <c r="K78" s="198" t="s">
        <v>705</v>
      </c>
    </row>
    <row r="79" spans="1:11" s="191" customFormat="1" ht="16.5" customHeight="1">
      <c r="A79" s="198">
        <v>78</v>
      </c>
      <c r="B79" s="198" t="s">
        <v>619</v>
      </c>
      <c r="C79" s="199" t="s">
        <v>687</v>
      </c>
      <c r="D79" s="198" t="s">
        <v>631</v>
      </c>
      <c r="E79" s="198" t="s">
        <v>688</v>
      </c>
      <c r="F79" s="198">
        <v>1</v>
      </c>
      <c r="G79" s="198">
        <f t="shared" si="0"/>
        <v>41</v>
      </c>
      <c r="H79" s="198">
        <v>9</v>
      </c>
      <c r="I79" s="198" t="s">
        <v>50</v>
      </c>
      <c r="J79" s="199" t="s">
        <v>689</v>
      </c>
      <c r="K79" s="198" t="s">
        <v>705</v>
      </c>
    </row>
    <row r="80" spans="1:11" s="191" customFormat="1" ht="16.5" customHeight="1">
      <c r="A80" s="198">
        <v>79</v>
      </c>
      <c r="B80" s="198" t="s">
        <v>619</v>
      </c>
      <c r="C80" s="198" t="s">
        <v>690</v>
      </c>
      <c r="D80" s="198" t="s">
        <v>560</v>
      </c>
      <c r="E80" s="198" t="s">
        <v>691</v>
      </c>
      <c r="F80" s="198">
        <v>2</v>
      </c>
      <c r="G80" s="198">
        <f t="shared" si="0"/>
        <v>82</v>
      </c>
      <c r="H80" s="198">
        <v>22</v>
      </c>
      <c r="I80" s="198" t="s">
        <v>50</v>
      </c>
      <c r="J80" s="199" t="s">
        <v>692</v>
      </c>
      <c r="K80" s="198" t="s">
        <v>705</v>
      </c>
    </row>
    <row r="81" spans="1:11" s="191" customFormat="1" ht="16.5" customHeight="1">
      <c r="A81" s="198">
        <v>80</v>
      </c>
      <c r="B81" s="198" t="s">
        <v>620</v>
      </c>
      <c r="C81" s="199" t="s">
        <v>693</v>
      </c>
      <c r="D81" s="198" t="s">
        <v>638</v>
      </c>
      <c r="E81" s="198" t="s">
        <v>694</v>
      </c>
      <c r="F81" s="198">
        <v>2</v>
      </c>
      <c r="G81" s="198">
        <f t="shared" si="0"/>
        <v>82</v>
      </c>
      <c r="H81" s="198">
        <v>226</v>
      </c>
      <c r="I81" s="198" t="s">
        <v>50</v>
      </c>
      <c r="J81" s="199" t="s">
        <v>699</v>
      </c>
      <c r="K81" s="198" t="s">
        <v>705</v>
      </c>
    </row>
    <row r="82" spans="1:11" s="191" customFormat="1" ht="16.5" customHeight="1">
      <c r="A82" s="198">
        <v>81</v>
      </c>
      <c r="B82" s="198" t="s">
        <v>620</v>
      </c>
      <c r="C82" s="199" t="s">
        <v>695</v>
      </c>
      <c r="D82" s="198" t="s">
        <v>639</v>
      </c>
      <c r="E82" s="198" t="s">
        <v>696</v>
      </c>
      <c r="F82" s="198">
        <v>1</v>
      </c>
      <c r="G82" s="198">
        <f t="shared" si="0"/>
        <v>41</v>
      </c>
      <c r="H82" s="199" t="s">
        <v>643</v>
      </c>
      <c r="I82" s="198" t="s">
        <v>50</v>
      </c>
      <c r="J82" s="199" t="s">
        <v>700</v>
      </c>
      <c r="K82" s="198" t="s">
        <v>705</v>
      </c>
    </row>
    <row r="83" spans="1:11" s="191" customFormat="1" ht="16.5" customHeight="1">
      <c r="A83" s="198">
        <v>82</v>
      </c>
      <c r="B83" s="198" t="s">
        <v>620</v>
      </c>
      <c r="C83" s="199" t="s">
        <v>697</v>
      </c>
      <c r="D83" s="198" t="s">
        <v>640</v>
      </c>
      <c r="E83" s="200" t="s">
        <v>706</v>
      </c>
      <c r="F83" s="198">
        <v>28</v>
      </c>
      <c r="G83" s="198">
        <f t="shared" si="0"/>
        <v>1148</v>
      </c>
      <c r="H83" s="198">
        <v>52</v>
      </c>
      <c r="I83" s="198" t="s">
        <v>50</v>
      </c>
      <c r="J83" s="201">
        <v>1200</v>
      </c>
      <c r="K83" s="198" t="s">
        <v>705</v>
      </c>
    </row>
    <row r="84" spans="1:11" s="191" customFormat="1" ht="16.5" customHeight="1">
      <c r="A84" s="198">
        <v>83</v>
      </c>
      <c r="B84" s="198" t="s">
        <v>607</v>
      </c>
      <c r="C84" s="199" t="s">
        <v>697</v>
      </c>
      <c r="D84" s="198" t="s">
        <v>641</v>
      </c>
      <c r="E84" s="198" t="s">
        <v>701</v>
      </c>
      <c r="F84" s="198">
        <v>6</v>
      </c>
      <c r="G84" s="198">
        <f t="shared" si="0"/>
        <v>246</v>
      </c>
      <c r="H84" s="198">
        <v>54</v>
      </c>
      <c r="I84" s="198" t="s">
        <v>50</v>
      </c>
      <c r="J84" s="201">
        <v>250</v>
      </c>
      <c r="K84" s="198" t="s">
        <v>705</v>
      </c>
    </row>
    <row r="85" spans="1:11" s="191" customFormat="1" ht="16.5" customHeight="1">
      <c r="A85" s="198"/>
      <c r="B85" s="198"/>
      <c r="C85" s="198"/>
      <c r="D85" s="198"/>
      <c r="E85" s="198"/>
      <c r="F85" s="198"/>
      <c r="G85" s="198"/>
      <c r="H85" s="198"/>
      <c r="I85" s="198"/>
      <c r="J85" s="199"/>
      <c r="K85" s="198"/>
    </row>
    <row r="86" spans="1:11" ht="15">
      <c r="A86" s="200"/>
      <c r="B86" s="200"/>
      <c r="C86" s="200"/>
      <c r="D86" s="200"/>
      <c r="E86" s="200"/>
      <c r="F86" s="200"/>
      <c r="G86" s="200"/>
      <c r="H86" s="200"/>
      <c r="I86" s="200"/>
      <c r="J86" s="200"/>
      <c r="K86" s="200"/>
    </row>
    <row r="87" spans="1:11" ht="15">
      <c r="A87" s="200"/>
      <c r="B87" s="200"/>
      <c r="C87" s="200"/>
      <c r="D87" s="200"/>
      <c r="E87" s="200"/>
      <c r="F87" s="200"/>
      <c r="G87" s="200"/>
      <c r="H87" s="200"/>
      <c r="I87" s="200"/>
      <c r="J87" s="200"/>
      <c r="K87" s="200"/>
    </row>
    <row r="88" spans="1:11" ht="15">
      <c r="A88" s="200"/>
      <c r="B88" s="200"/>
      <c r="C88" s="200"/>
      <c r="D88" s="200"/>
      <c r="E88" s="200"/>
      <c r="F88" s="200"/>
      <c r="G88" s="200"/>
      <c r="H88" s="200"/>
      <c r="I88" s="200"/>
      <c r="J88" s="200"/>
      <c r="K88" s="200"/>
    </row>
    <row r="89" spans="1:11" ht="15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</row>
    <row r="90" spans="1:11" ht="15">
      <c r="A90" s="200"/>
      <c r="B90" s="200"/>
      <c r="C90" s="200"/>
      <c r="D90" s="200"/>
      <c r="E90" s="200"/>
      <c r="F90" s="200"/>
      <c r="G90" s="200"/>
      <c r="H90" s="200"/>
      <c r="I90" s="200"/>
      <c r="J90" s="200"/>
      <c r="K90" s="200"/>
    </row>
    <row r="91" spans="1:11" ht="15">
      <c r="A91" s="200"/>
      <c r="B91" s="200"/>
      <c r="C91" s="200"/>
      <c r="D91" s="200"/>
      <c r="E91" s="200"/>
      <c r="F91" s="200"/>
      <c r="G91" s="200"/>
      <c r="H91" s="200"/>
      <c r="I91" s="200"/>
      <c r="J91" s="200"/>
      <c r="K91" s="200"/>
    </row>
    <row r="92" spans="1:11" ht="15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</cp:lastModifiedBy>
  <cp:lastPrinted>2013-04-15T02:23:04Z</cp:lastPrinted>
  <dcterms:created xsi:type="dcterms:W3CDTF">2011-03-07T09:27:44Z</dcterms:created>
  <dcterms:modified xsi:type="dcterms:W3CDTF">2013-06-28T07:14:09Z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