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 activeTab="1"/>
  </bookViews>
  <sheets>
    <sheet name="Лист1" sheetId="1" r:id="rId1"/>
    <sheet name="Лист1 (2)" sheetId="3" r:id="rId2"/>
  </sheets>
  <calcPr calcId="145621"/>
</workbook>
</file>

<file path=xl/calcChain.xml><?xml version="1.0" encoding="utf-8"?>
<calcChain xmlns="http://schemas.openxmlformats.org/spreadsheetml/2006/main">
  <c r="D34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F33" i="3"/>
  <c r="G33" i="3" s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9" i="3"/>
  <c r="B9" i="3"/>
  <c r="C9" i="3" s="1"/>
  <c r="D9" i="3" s="1"/>
  <c r="C31" i="1"/>
  <c r="C29" i="1"/>
  <c r="C27" i="1"/>
  <c r="D27" i="1" s="1"/>
  <c r="C25" i="1"/>
  <c r="C23" i="1"/>
  <c r="C21" i="1"/>
  <c r="C19" i="1"/>
  <c r="C17" i="1"/>
  <c r="D17" i="1" s="1"/>
  <c r="C15" i="1"/>
  <c r="C13" i="1"/>
  <c r="C11" i="1"/>
  <c r="C9" i="1"/>
  <c r="C8" i="1"/>
  <c r="D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C32" i="1" s="1"/>
  <c r="G7" i="1" s="1"/>
  <c r="B10" i="3" l="1"/>
  <c r="C10" i="1"/>
  <c r="C12" i="1"/>
  <c r="D12" i="1" s="1"/>
  <c r="C14" i="1"/>
  <c r="C16" i="1"/>
  <c r="C18" i="1"/>
  <c r="C20" i="1"/>
  <c r="C22" i="1"/>
  <c r="D22" i="1" s="1"/>
  <c r="C24" i="1"/>
  <c r="C26" i="1"/>
  <c r="C28" i="1"/>
  <c r="C30" i="1"/>
  <c r="G9" i="1"/>
  <c r="G8" i="1"/>
  <c r="D33" i="1"/>
  <c r="B11" i="3" l="1"/>
  <c r="C10" i="3"/>
  <c r="B12" i="3" l="1"/>
  <c r="C11" i="3"/>
  <c r="B13" i="3" l="1"/>
  <c r="C12" i="3"/>
  <c r="B14" i="3" l="1"/>
  <c r="C13" i="3"/>
  <c r="D13" i="3" s="1"/>
  <c r="C14" i="3" l="1"/>
  <c r="B15" i="3"/>
  <c r="C15" i="3" l="1"/>
  <c r="B16" i="3"/>
  <c r="C16" i="3" l="1"/>
  <c r="B17" i="3"/>
  <c r="C17" i="3" l="1"/>
  <c r="B18" i="3"/>
  <c r="B19" i="3" l="1"/>
  <c r="C18" i="3"/>
  <c r="D18" i="3" s="1"/>
  <c r="B20" i="3" l="1"/>
  <c r="C19" i="3"/>
  <c r="B21" i="3" l="1"/>
  <c r="C20" i="3"/>
  <c r="B22" i="3" l="1"/>
  <c r="C21" i="3"/>
  <c r="B23" i="3" l="1"/>
  <c r="C22" i="3"/>
  <c r="B24" i="3" l="1"/>
  <c r="C23" i="3"/>
  <c r="D23" i="3" s="1"/>
  <c r="C24" i="3" l="1"/>
  <c r="B25" i="3"/>
  <c r="C25" i="3" l="1"/>
  <c r="B26" i="3"/>
  <c r="C26" i="3" l="1"/>
  <c r="B27" i="3"/>
  <c r="C27" i="3" l="1"/>
  <c r="B28" i="3"/>
  <c r="B29" i="3" l="1"/>
  <c r="C28" i="3"/>
  <c r="D28" i="3" s="1"/>
  <c r="B30" i="3" l="1"/>
  <c r="C29" i="3"/>
  <c r="B31" i="3" l="1"/>
  <c r="C30" i="3"/>
  <c r="B32" i="3" l="1"/>
  <c r="C31" i="3"/>
  <c r="B33" i="3" l="1"/>
  <c r="C33" i="3" s="1"/>
  <c r="C32" i="3"/>
</calcChain>
</file>

<file path=xl/sharedStrings.xml><?xml version="1.0" encoding="utf-8"?>
<sst xmlns="http://schemas.openxmlformats.org/spreadsheetml/2006/main" count="23" uniqueCount="15">
  <si>
    <t>t</t>
  </si>
  <si>
    <t>k[1/день]=</t>
  </si>
  <si>
    <t>r=</t>
  </si>
  <si>
    <t>Коэф. Удобр.=</t>
  </si>
  <si>
    <t>Расчет на 1 куст</t>
  </si>
  <si>
    <t>S[грамм]</t>
  </si>
  <si>
    <t>Удобрения
на растение [г]</t>
  </si>
  <si>
    <t>Число кустов=</t>
  </si>
  <si>
    <t>Масса кустов [кг]=</t>
  </si>
  <si>
    <t>Масса удобрений [кг]=</t>
  </si>
  <si>
    <t>в т.ч. на 15 день=</t>
  </si>
  <si>
    <t>S[кг]</t>
  </si>
  <si>
    <t>Удобрения
[кг]</t>
  </si>
  <si>
    <t>Удобрения
всего [кг]</t>
  </si>
  <si>
    <t>Примечание: на 25 день удобрения не вносим, урожай уже готов.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</si>
</sst>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 vertical="top" wrapText="1"/>
    </xf>
    <xf numFmtId="0" fontId="7" fillId="0" borderId="0" xfId="0" applyFont="1"/>
    <xf numFmtId="0" fontId="7" fillId="0" borderId="12" xfId="0" applyFont="1" applyBorder="1" applyAlignment="1">
      <alignment horizontal="right" vertical="top"/>
    </xf>
    <xf numFmtId="1" fontId="9" fillId="0" borderId="13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opLeftCell="A2" workbookViewId="0">
      <selection activeCell="G9" sqref="G9"/>
    </sheetView>
  </sheetViews>
  <sheetFormatPr defaultRowHeight="18.75" x14ac:dyDescent="0.3"/>
  <cols>
    <col min="2" max="2" width="4.5703125" customWidth="1"/>
    <col min="3" max="3" width="16" customWidth="1"/>
    <col min="4" max="4" width="18.7109375" customWidth="1"/>
    <col min="5" max="5" width="7.7109375" customWidth="1"/>
    <col min="6" max="6" width="28.140625" style="22" customWidth="1"/>
    <col min="7" max="7" width="14.7109375" style="19" customWidth="1"/>
  </cols>
  <sheetData>
    <row r="1" spans="2:7" ht="27" customHeight="1" x14ac:dyDescent="0.3">
      <c r="B1" s="9" t="s">
        <v>4</v>
      </c>
      <c r="C1" s="9"/>
      <c r="D1" s="9"/>
    </row>
    <row r="2" spans="2:7" s="1" customFormat="1" ht="21" x14ac:dyDescent="0.35">
      <c r="C2" s="10" t="s">
        <v>1</v>
      </c>
      <c r="D2" s="11">
        <v>0.1</v>
      </c>
      <c r="F2" s="22"/>
      <c r="G2" s="20"/>
    </row>
    <row r="3" spans="2:7" s="1" customFormat="1" ht="21" x14ac:dyDescent="0.35">
      <c r="C3" s="10" t="s">
        <v>2</v>
      </c>
      <c r="D3" s="11">
        <v>0.05</v>
      </c>
      <c r="F3" s="22"/>
      <c r="G3" s="20"/>
    </row>
    <row r="4" spans="2:7" s="1" customFormat="1" ht="21" x14ac:dyDescent="0.35">
      <c r="C4" s="12" t="s">
        <v>3</v>
      </c>
      <c r="D4" s="11">
        <v>0.1</v>
      </c>
      <c r="F4" s="22"/>
      <c r="G4" s="20"/>
    </row>
    <row r="5" spans="2:7" s="1" customFormat="1" ht="14.25" customHeight="1" thickBot="1" x14ac:dyDescent="0.4">
      <c r="C5" s="8"/>
      <c r="F5" s="22"/>
      <c r="G5" s="20"/>
    </row>
    <row r="6" spans="2:7" s="6" customFormat="1" ht="32.25" thickBot="1" x14ac:dyDescent="0.3">
      <c r="B6" s="4" t="s">
        <v>0</v>
      </c>
      <c r="C6" s="5" t="s">
        <v>5</v>
      </c>
      <c r="D6" s="7" t="s">
        <v>6</v>
      </c>
      <c r="F6" s="23" t="s">
        <v>7</v>
      </c>
      <c r="G6" s="24">
        <v>500</v>
      </c>
    </row>
    <row r="7" spans="2:7" s="1" customFormat="1" ht="21" x14ac:dyDescent="0.35">
      <c r="B7" s="2">
        <v>0</v>
      </c>
      <c r="C7" s="13">
        <v>5</v>
      </c>
      <c r="D7" s="16"/>
      <c r="F7" s="25" t="s">
        <v>8</v>
      </c>
      <c r="G7" s="26">
        <f>$C$32*$G$6/1000</f>
        <v>19.534187958243471</v>
      </c>
    </row>
    <row r="8" spans="2:7" s="1" customFormat="1" ht="21" x14ac:dyDescent="0.35">
      <c r="B8" s="2">
        <f>B7+1</f>
        <v>1</v>
      </c>
      <c r="C8" s="14">
        <f>$C$7*EXP($D$2*B8)/(1+$D$3*(EXP($D$2*B8)-1))</f>
        <v>5.4969486336574169</v>
      </c>
      <c r="D8" s="17">
        <f>C8*$D$4</f>
        <v>0.54969486336574169</v>
      </c>
      <c r="F8" s="25" t="s">
        <v>9</v>
      </c>
      <c r="G8" s="26">
        <f>SUM(D7:D32)*$G$6/1000</f>
        <v>3.6542005145390135</v>
      </c>
    </row>
    <row r="9" spans="2:7" s="1" customFormat="1" ht="21.75" thickBot="1" x14ac:dyDescent="0.4">
      <c r="B9" s="2">
        <f>B8+1</f>
        <v>2</v>
      </c>
      <c r="C9" s="14">
        <f>$C$7*EXP($D$2*B9)/(1+$D$3*(EXP($D$2*B9)-1))</f>
        <v>6.0401485137685782</v>
      </c>
      <c r="D9" s="17"/>
      <c r="F9" s="27" t="s">
        <v>10</v>
      </c>
      <c r="G9" s="28">
        <f>SUM(D7:D22)*$G$6/1000</f>
        <v>2.2541777037136441</v>
      </c>
    </row>
    <row r="10" spans="2:7" s="1" customFormat="1" ht="21" x14ac:dyDescent="0.35">
      <c r="B10" s="2">
        <f t="shared" ref="B10:B31" si="0">B9+1</f>
        <v>3</v>
      </c>
      <c r="C10" s="14">
        <f>$C$7*EXP($D$2*B10)/(1+$D$3*(EXP($D$2*B10)-1))</f>
        <v>6.6332588365353535</v>
      </c>
      <c r="D10" s="17"/>
      <c r="F10" s="22"/>
      <c r="G10" s="20"/>
    </row>
    <row r="11" spans="2:7" s="1" customFormat="1" ht="21" x14ac:dyDescent="0.35">
      <c r="B11" s="2">
        <f t="shared" si="0"/>
        <v>4</v>
      </c>
      <c r="C11" s="14">
        <f>$C$7*EXP($D$2*B11)/(1+$D$3*(EXP($D$2*B11)-1))</f>
        <v>7.2800969150052701</v>
      </c>
      <c r="D11" s="17"/>
      <c r="F11" s="22"/>
      <c r="G11" s="20"/>
    </row>
    <row r="12" spans="2:7" s="1" customFormat="1" ht="21" x14ac:dyDescent="0.35">
      <c r="B12" s="2">
        <f t="shared" si="0"/>
        <v>5</v>
      </c>
      <c r="C12" s="14">
        <f>$C$7*EXP($D$2*B12)/(1+$D$3*(EXP($D$2*B12)-1))</f>
        <v>7.9846168151807575</v>
      </c>
      <c r="D12" s="17">
        <f>C12*$D$4</f>
        <v>0.79846168151807584</v>
      </c>
      <c r="F12" s="22"/>
      <c r="G12" s="20"/>
    </row>
    <row r="13" spans="2:7" s="1" customFormat="1" ht="21" x14ac:dyDescent="0.35">
      <c r="B13" s="2">
        <f t="shared" si="0"/>
        <v>6</v>
      </c>
      <c r="C13" s="14">
        <f>$C$7*EXP($D$2*B13)/(1+$D$3*(EXP($D$2*B13)-1))</f>
        <v>8.7508808198536254</v>
      </c>
      <c r="D13" s="17"/>
      <c r="F13" s="22"/>
      <c r="G13" s="20"/>
    </row>
    <row r="14" spans="2:7" s="1" customFormat="1" ht="21" x14ac:dyDescent="0.35">
      <c r="B14" s="2">
        <f t="shared" si="0"/>
        <v>7</v>
      </c>
      <c r="C14" s="14">
        <f>$C$7*EXP($D$2*B14)/(1+$D$3*(EXP($D$2*B14)-1))</f>
        <v>9.5830227732459186</v>
      </c>
      <c r="D14" s="17"/>
      <c r="F14" s="22"/>
      <c r="G14" s="20"/>
    </row>
    <row r="15" spans="2:7" s="1" customFormat="1" ht="21" x14ac:dyDescent="0.35">
      <c r="B15" s="2">
        <f t="shared" si="0"/>
        <v>8</v>
      </c>
      <c r="C15" s="14">
        <f>$C$7*EXP($D$2*B15)/(1+$D$3*(EXP($D$2*B15)-1))</f>
        <v>10.485202407751009</v>
      </c>
      <c r="D15" s="17"/>
      <c r="F15" s="22"/>
      <c r="G15" s="20"/>
    </row>
    <row r="16" spans="2:7" s="1" customFormat="1" ht="21" x14ac:dyDescent="0.35">
      <c r="B16" s="2">
        <f t="shared" si="0"/>
        <v>9</v>
      </c>
      <c r="C16" s="14">
        <f>$C$7*EXP($D$2*B16)/(1+$D$3*(EXP($D$2*B16)-1))</f>
        <v>11.461549863791239</v>
      </c>
      <c r="D16" s="17"/>
      <c r="F16" s="22"/>
      <c r="G16" s="20"/>
    </row>
    <row r="17" spans="2:7" s="1" customFormat="1" ht="21" x14ac:dyDescent="0.35">
      <c r="B17" s="2">
        <f t="shared" si="0"/>
        <v>10</v>
      </c>
      <c r="C17" s="14">
        <f>$C$7*EXP($D$2*B17)/(1+$D$3*(EXP($D$2*B17)-1))</f>
        <v>12.516099799833533</v>
      </c>
      <c r="D17" s="17">
        <f>C17*$D$4</f>
        <v>1.2516099799833533</v>
      </c>
      <c r="F17" s="22"/>
      <c r="G17" s="20"/>
    </row>
    <row r="18" spans="2:7" s="1" customFormat="1" ht="21" x14ac:dyDescent="0.35">
      <c r="B18" s="2">
        <f t="shared" si="0"/>
        <v>11</v>
      </c>
      <c r="C18" s="14">
        <f>$C$7*EXP($D$2*B18)/(1+$D$3*(EXP($D$2*B18)-1))</f>
        <v>13.652714766272421</v>
      </c>
      <c r="D18" s="17"/>
      <c r="F18" s="22"/>
      <c r="G18" s="20"/>
    </row>
    <row r="19" spans="2:7" s="1" customFormat="1" ht="21" x14ac:dyDescent="0.35">
      <c r="B19" s="2">
        <f t="shared" si="0"/>
        <v>12</v>
      </c>
      <c r="C19" s="14">
        <f>$C$7*EXP($D$2*B19)/(1+$D$3*(EXP($D$2*B19)-1))</f>
        <v>14.874997896424491</v>
      </c>
      <c r="D19" s="17"/>
      <c r="F19" s="22"/>
      <c r="G19" s="20"/>
    </row>
    <row r="20" spans="2:7" s="1" customFormat="1" ht="21" x14ac:dyDescent="0.35">
      <c r="B20" s="2">
        <f t="shared" si="0"/>
        <v>13</v>
      </c>
      <c r="C20" s="14">
        <f>$C$7*EXP($D$2*B20)/(1+$D$3*(EXP($D$2*B20)-1))</f>
        <v>16.186195458196355</v>
      </c>
      <c r="D20" s="17"/>
      <c r="F20" s="22"/>
      <c r="G20" s="20"/>
    </row>
    <row r="21" spans="2:7" s="1" customFormat="1" ht="21" x14ac:dyDescent="0.35">
      <c r="B21" s="2">
        <f t="shared" si="0"/>
        <v>14</v>
      </c>
      <c r="C21" s="14">
        <f>$C$7*EXP($D$2*B21)/(1+$D$3*(EXP($D$2*B21)-1))</f>
        <v>17.58909041203891</v>
      </c>
      <c r="D21" s="17"/>
      <c r="F21" s="22"/>
      <c r="G21" s="20"/>
    </row>
    <row r="22" spans="2:7" s="1" customFormat="1" ht="21" x14ac:dyDescent="0.35">
      <c r="B22" s="2">
        <f t="shared" si="0"/>
        <v>15</v>
      </c>
      <c r="C22" s="14">
        <f>$C$7*EXP($D$2*B22)/(1+$D$3*(EXP($D$2*B22)-1))</f>
        <v>19.08588882560117</v>
      </c>
      <c r="D22" s="17">
        <f>C22*$D$4</f>
        <v>1.9085888825601172</v>
      </c>
      <c r="F22" s="22"/>
      <c r="G22" s="20"/>
    </row>
    <row r="23" spans="2:7" s="1" customFormat="1" ht="21" x14ac:dyDescent="0.35">
      <c r="B23" s="2">
        <f t="shared" si="0"/>
        <v>16</v>
      </c>
      <c r="C23" s="14">
        <f>$C$7*EXP($D$2*B23)/(1+$D$3*(EXP($D$2*B23)-1))</f>
        <v>20.678101781178523</v>
      </c>
      <c r="D23" s="17"/>
      <c r="F23" s="22"/>
      <c r="G23" s="20"/>
    </row>
    <row r="24" spans="2:7" s="1" customFormat="1" ht="21" x14ac:dyDescent="0.35">
      <c r="B24" s="2">
        <f t="shared" si="0"/>
        <v>17</v>
      </c>
      <c r="C24" s="14">
        <f>$C$7*EXP($D$2*B24)/(1+$D$3*(EXP($D$2*B24)-1))</f>
        <v>22.366426241389775</v>
      </c>
      <c r="D24" s="17"/>
      <c r="F24" s="22"/>
      <c r="G24" s="20"/>
    </row>
    <row r="25" spans="2:7" s="1" customFormat="1" ht="21" x14ac:dyDescent="0.35">
      <c r="B25" s="2">
        <f t="shared" si="0"/>
        <v>18</v>
      </c>
      <c r="C25" s="14">
        <f>$C$7*EXP($D$2*B25)/(1+$D$3*(EXP($D$2*B25)-1))</f>
        <v>24.150629157585723</v>
      </c>
      <c r="D25" s="17"/>
      <c r="F25" s="22"/>
      <c r="G25" s="20"/>
    </row>
    <row r="26" spans="2:7" s="1" customFormat="1" ht="21" x14ac:dyDescent="0.35">
      <c r="B26" s="2">
        <f t="shared" si="0"/>
        <v>19</v>
      </c>
      <c r="C26" s="14">
        <f>$C$7*EXP($D$2*B26)/(1+$D$3*(EXP($D$2*B26)-1))</f>
        <v>26.029439844127882</v>
      </c>
      <c r="D26" s="17"/>
      <c r="F26" s="22"/>
      <c r="G26" s="20"/>
    </row>
    <row r="27" spans="2:7" s="1" customFormat="1" ht="21" x14ac:dyDescent="0.35">
      <c r="B27" s="2">
        <f t="shared" si="0"/>
        <v>20</v>
      </c>
      <c r="C27" s="14">
        <f>$C$7*EXP($D$2*B27)/(1+$D$3*(EXP($D$2*B27)-1))</f>
        <v>28.000456216507391</v>
      </c>
      <c r="D27" s="17">
        <f>C27*$D$4</f>
        <v>2.8000456216507392</v>
      </c>
      <c r="F27" s="22"/>
      <c r="G27" s="20"/>
    </row>
    <row r="28" spans="2:7" s="1" customFormat="1" ht="21" x14ac:dyDescent="0.35">
      <c r="B28" s="2">
        <f t="shared" si="0"/>
        <v>21</v>
      </c>
      <c r="C28" s="14">
        <f>$C$7*EXP($D$2*B28)/(1+$D$3*(EXP($D$2*B28)-1))</f>
        <v>30.060070811784943</v>
      </c>
      <c r="D28" s="17"/>
      <c r="F28" s="22"/>
      <c r="G28" s="20"/>
    </row>
    <row r="29" spans="2:7" s="1" customFormat="1" ht="21" x14ac:dyDescent="0.35">
      <c r="B29" s="2">
        <f t="shared" si="0"/>
        <v>22</v>
      </c>
      <c r="C29" s="14">
        <f>$C$7*EXP($D$2*B29)/(1+$D$3*(EXP($D$2*B29)-1))</f>
        <v>32.203422487615768</v>
      </c>
      <c r="D29" s="17"/>
      <c r="F29" s="22"/>
      <c r="G29" s="20"/>
    </row>
    <row r="30" spans="2:7" s="1" customFormat="1" ht="21" x14ac:dyDescent="0.35">
      <c r="B30" s="2">
        <f t="shared" si="0"/>
        <v>23</v>
      </c>
      <c r="C30" s="14">
        <f>$C$7*EXP($D$2*B30)/(1+$D$3*(EXP($D$2*B30)-1))</f>
        <v>34.424379256841753</v>
      </c>
      <c r="D30" s="17"/>
      <c r="F30" s="22"/>
      <c r="G30" s="20"/>
    </row>
    <row r="31" spans="2:7" s="1" customFormat="1" ht="21" x14ac:dyDescent="0.35">
      <c r="B31" s="2">
        <f t="shared" si="0"/>
        <v>24</v>
      </c>
      <c r="C31" s="14">
        <f>$C$7*EXP($D$2*B31)/(1+$D$3*(EXP($D$2*B31)-1))</f>
        <v>36.71555681146765</v>
      </c>
      <c r="D31" s="17"/>
      <c r="F31" s="22"/>
      <c r="G31" s="20"/>
    </row>
    <row r="32" spans="2:7" s="1" customFormat="1" ht="21.75" thickBot="1" x14ac:dyDescent="0.4">
      <c r="B32" s="3">
        <f>B31+1</f>
        <v>25</v>
      </c>
      <c r="C32" s="15">
        <f>$C$7*EXP($D$2*B32)/(1+$D$3*(EXP($D$2*B32)-1))</f>
        <v>39.068375916486943</v>
      </c>
      <c r="D32" s="18"/>
      <c r="F32" s="22"/>
      <c r="G32" s="20"/>
    </row>
    <row r="33" spans="3:4" ht="77.25" customHeight="1" x14ac:dyDescent="0.35">
      <c r="C33" s="1"/>
      <c r="D33" s="21" t="str">
        <f>"Итого удобрений на растение       "&amp;ROUND(SUM(D7:D32),3)</f>
        <v>Итого удобрений на растение       7,308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workbookViewId="0">
      <selection activeCell="F9" sqref="F9"/>
    </sheetView>
  </sheetViews>
  <sheetFormatPr defaultRowHeight="15" x14ac:dyDescent="0.25"/>
  <cols>
    <col min="2" max="2" width="4.5703125" customWidth="1"/>
    <col min="3" max="3" width="16" customWidth="1"/>
    <col min="4" max="4" width="18.7109375" customWidth="1"/>
    <col min="5" max="5" width="15.5703125" customWidth="1"/>
    <col min="6" max="6" width="14.28515625" customWidth="1"/>
    <col min="7" max="7" width="16.85546875" customWidth="1"/>
  </cols>
  <sheetData>
    <row r="2" spans="2:7" s="1" customFormat="1" ht="21" x14ac:dyDescent="0.35">
      <c r="C2" s="10" t="s">
        <v>1</v>
      </c>
      <c r="D2" s="11">
        <v>0.1</v>
      </c>
    </row>
    <row r="3" spans="2:7" s="1" customFormat="1" ht="21" x14ac:dyDescent="0.35">
      <c r="C3" s="10" t="s">
        <v>2</v>
      </c>
      <c r="D3" s="11">
        <v>0.05</v>
      </c>
    </row>
    <row r="4" spans="2:7" s="1" customFormat="1" ht="21" x14ac:dyDescent="0.35">
      <c r="C4" s="12" t="s">
        <v>3</v>
      </c>
      <c r="D4" s="11">
        <v>0.1</v>
      </c>
    </row>
    <row r="5" spans="2:7" s="1" customFormat="1" ht="21.75" thickBot="1" x14ac:dyDescent="0.4">
      <c r="C5" s="12"/>
      <c r="D5" s="11"/>
    </row>
    <row r="6" spans="2:7" s="6" customFormat="1" ht="24.75" customHeight="1" thickBot="1" x14ac:dyDescent="0.3">
      <c r="B6" s="38" t="s">
        <v>0</v>
      </c>
      <c r="C6" s="34" t="s">
        <v>4</v>
      </c>
      <c r="D6" s="34"/>
      <c r="E6" s="29" t="s">
        <v>7</v>
      </c>
      <c r="F6" s="34"/>
      <c r="G6" s="30">
        <v>500</v>
      </c>
    </row>
    <row r="7" spans="2:7" s="6" customFormat="1" ht="32.25" thickBot="1" x14ac:dyDescent="0.3">
      <c r="B7" s="39"/>
      <c r="C7" s="37" t="s">
        <v>5</v>
      </c>
      <c r="D7" s="7" t="s">
        <v>6</v>
      </c>
      <c r="E7" s="35" t="s">
        <v>11</v>
      </c>
      <c r="F7" s="36" t="s">
        <v>12</v>
      </c>
      <c r="G7" s="36" t="s">
        <v>13</v>
      </c>
    </row>
    <row r="8" spans="2:7" s="1" customFormat="1" ht="21" x14ac:dyDescent="0.35">
      <c r="B8" s="2">
        <v>0</v>
      </c>
      <c r="C8" s="13">
        <v>5</v>
      </c>
      <c r="D8" s="16"/>
      <c r="E8" s="31">
        <f>C8*$G$6/1000</f>
        <v>2.5</v>
      </c>
      <c r="F8" s="16" t="str">
        <f t="shared" ref="F8:F33" si="0">IF(D8&gt;0,$G$6*D8/1000,"")</f>
        <v/>
      </c>
      <c r="G8" s="16" t="str">
        <f>IF(F8&lt;&gt;"",SUM($F$8:F8),"")</f>
        <v/>
      </c>
    </row>
    <row r="9" spans="2:7" s="1" customFormat="1" ht="21" x14ac:dyDescent="0.35">
      <c r="B9" s="2">
        <f>B8+1</f>
        <v>1</v>
      </c>
      <c r="C9" s="14">
        <f>$C$8*EXP($D$2*B9)/(1+$D$3*(EXP($D$2*B9)-1))</f>
        <v>5.4969486336574169</v>
      </c>
      <c r="D9" s="17">
        <f>C9*$D$4</f>
        <v>0.54969486336574169</v>
      </c>
      <c r="E9" s="32">
        <f t="shared" ref="E9:E33" si="1">C9*$G$6/1000</f>
        <v>2.7484743168287085</v>
      </c>
      <c r="F9" s="17">
        <f>IF(D9&gt;0,$G$6*D9/1000,"")</f>
        <v>0.27484743168287085</v>
      </c>
      <c r="G9" s="17">
        <f>IF(F9&lt;&gt;"",SUM($F$8:F9),"")</f>
        <v>0.27484743168287085</v>
      </c>
    </row>
    <row r="10" spans="2:7" s="1" customFormat="1" ht="21" x14ac:dyDescent="0.35">
      <c r="B10" s="2">
        <f>B9+1</f>
        <v>2</v>
      </c>
      <c r="C10" s="14">
        <f>$C$8*EXP($D$2*B10)/(1+$D$3*(EXP($D$2*B10)-1))</f>
        <v>6.0401485137685782</v>
      </c>
      <c r="D10" s="17"/>
      <c r="E10" s="32">
        <f t="shared" si="1"/>
        <v>3.0200742568842891</v>
      </c>
      <c r="F10" s="17" t="str">
        <f t="shared" ref="F10:F33" si="2">IF(D10&gt;0,$G$6*D10/1000,"")</f>
        <v/>
      </c>
      <c r="G10" s="17" t="str">
        <f>IF(F10&lt;&gt;"",SUM($F$8:F10),"")</f>
        <v/>
      </c>
    </row>
    <row r="11" spans="2:7" s="1" customFormat="1" ht="21" x14ac:dyDescent="0.35">
      <c r="B11" s="2">
        <f t="shared" ref="B11:B32" si="3">B10+1</f>
        <v>3</v>
      </c>
      <c r="C11" s="14">
        <f>$C$8*EXP($D$2*B11)/(1+$D$3*(EXP($D$2*B11)-1))</f>
        <v>6.6332588365353535</v>
      </c>
      <c r="D11" s="17"/>
      <c r="E11" s="32">
        <f t="shared" si="1"/>
        <v>3.3166294182676768</v>
      </c>
      <c r="F11" s="17" t="str">
        <f t="shared" si="2"/>
        <v/>
      </c>
      <c r="G11" s="17" t="str">
        <f>IF(F11&lt;&gt;"",SUM($F$8:F11),"")</f>
        <v/>
      </c>
    </row>
    <row r="12" spans="2:7" s="1" customFormat="1" ht="21" x14ac:dyDescent="0.35">
      <c r="B12" s="2">
        <f t="shared" si="3"/>
        <v>4</v>
      </c>
      <c r="C12" s="14">
        <f>$C$8*EXP($D$2*B12)/(1+$D$3*(EXP($D$2*B12)-1))</f>
        <v>7.2800969150052701</v>
      </c>
      <c r="D12" s="17"/>
      <c r="E12" s="32">
        <f t="shared" si="1"/>
        <v>3.6400484575026351</v>
      </c>
      <c r="F12" s="17" t="str">
        <f t="shared" si="2"/>
        <v/>
      </c>
      <c r="G12" s="17" t="str">
        <f>IF(F12&lt;&gt;"",SUM($F$8:F12),"")</f>
        <v/>
      </c>
    </row>
    <row r="13" spans="2:7" s="1" customFormat="1" ht="21" x14ac:dyDescent="0.35">
      <c r="B13" s="2">
        <f t="shared" si="3"/>
        <v>5</v>
      </c>
      <c r="C13" s="14">
        <f>$C$8*EXP($D$2*B13)/(1+$D$3*(EXP($D$2*B13)-1))</f>
        <v>7.9846168151807575</v>
      </c>
      <c r="D13" s="17">
        <f>C13*$D$4</f>
        <v>0.79846168151807584</v>
      </c>
      <c r="E13" s="32">
        <f t="shared" si="1"/>
        <v>3.9923084075903787</v>
      </c>
      <c r="F13" s="17">
        <f t="shared" si="2"/>
        <v>0.39923084075903792</v>
      </c>
      <c r="G13" s="17">
        <f>IF(F13&lt;&gt;"",SUM($F$8:F13),"")</f>
        <v>0.67407827244190877</v>
      </c>
    </row>
    <row r="14" spans="2:7" s="1" customFormat="1" ht="21" x14ac:dyDescent="0.35">
      <c r="B14" s="2">
        <f t="shared" si="3"/>
        <v>6</v>
      </c>
      <c r="C14" s="14">
        <f>$C$8*EXP($D$2*B14)/(1+$D$3*(EXP($D$2*B14)-1))</f>
        <v>8.7508808198536254</v>
      </c>
      <c r="D14" s="17"/>
      <c r="E14" s="32">
        <f t="shared" si="1"/>
        <v>4.3754404099268127</v>
      </c>
      <c r="F14" s="17" t="str">
        <f t="shared" si="2"/>
        <v/>
      </c>
      <c r="G14" s="17" t="str">
        <f>IF(F14&lt;&gt;"",SUM($F$8:F14),"")</f>
        <v/>
      </c>
    </row>
    <row r="15" spans="2:7" s="1" customFormat="1" ht="21" x14ac:dyDescent="0.35">
      <c r="B15" s="2">
        <f t="shared" si="3"/>
        <v>7</v>
      </c>
      <c r="C15" s="14">
        <f>$C$8*EXP($D$2*B15)/(1+$D$3*(EXP($D$2*B15)-1))</f>
        <v>9.5830227732459186</v>
      </c>
      <c r="D15" s="17"/>
      <c r="E15" s="32">
        <f t="shared" si="1"/>
        <v>4.7915113866229593</v>
      </c>
      <c r="F15" s="17" t="str">
        <f t="shared" si="2"/>
        <v/>
      </c>
      <c r="G15" s="17" t="str">
        <f>IF(F15&lt;&gt;"",SUM($F$8:F15),"")</f>
        <v/>
      </c>
    </row>
    <row r="16" spans="2:7" s="1" customFormat="1" ht="21" x14ac:dyDescent="0.35">
      <c r="B16" s="2">
        <f t="shared" si="3"/>
        <v>8</v>
      </c>
      <c r="C16" s="14">
        <f>$C$8*EXP($D$2*B16)/(1+$D$3*(EXP($D$2*B16)-1))</f>
        <v>10.485202407751009</v>
      </c>
      <c r="D16" s="17"/>
      <c r="E16" s="32">
        <f t="shared" si="1"/>
        <v>5.2426012038755045</v>
      </c>
      <c r="F16" s="17" t="str">
        <f t="shared" si="2"/>
        <v/>
      </c>
      <c r="G16" s="17" t="str">
        <f>IF(F16&lt;&gt;"",SUM($F$8:F16),"")</f>
        <v/>
      </c>
    </row>
    <row r="17" spans="2:7" s="1" customFormat="1" ht="21" x14ac:dyDescent="0.35">
      <c r="B17" s="2">
        <f t="shared" si="3"/>
        <v>9</v>
      </c>
      <c r="C17" s="14">
        <f>$C$8*EXP($D$2*B17)/(1+$D$3*(EXP($D$2*B17)-1))</f>
        <v>11.461549863791239</v>
      </c>
      <c r="D17" s="17"/>
      <c r="E17" s="32">
        <f t="shared" si="1"/>
        <v>5.7307749318956196</v>
      </c>
      <c r="F17" s="17" t="str">
        <f t="shared" si="2"/>
        <v/>
      </c>
      <c r="G17" s="17" t="str">
        <f>IF(F17&lt;&gt;"",SUM($F$8:F17),"")</f>
        <v/>
      </c>
    </row>
    <row r="18" spans="2:7" s="1" customFormat="1" ht="21" x14ac:dyDescent="0.35">
      <c r="B18" s="2">
        <f t="shared" si="3"/>
        <v>10</v>
      </c>
      <c r="C18" s="14">
        <f>$C$8*EXP($D$2*B18)/(1+$D$3*(EXP($D$2*B18)-1))</f>
        <v>12.516099799833533</v>
      </c>
      <c r="D18" s="17">
        <f>C18*$D$4</f>
        <v>1.2516099799833533</v>
      </c>
      <c r="E18" s="32">
        <f t="shared" si="1"/>
        <v>6.2580498999167666</v>
      </c>
      <c r="F18" s="17">
        <f t="shared" si="2"/>
        <v>0.62580498999167666</v>
      </c>
      <c r="G18" s="17">
        <f>IF(F18&lt;&gt;"",SUM($F$8:F18),"")</f>
        <v>1.2998832624335854</v>
      </c>
    </row>
    <row r="19" spans="2:7" s="1" customFormat="1" ht="21" x14ac:dyDescent="0.35">
      <c r="B19" s="2">
        <f t="shared" si="3"/>
        <v>11</v>
      </c>
      <c r="C19" s="14">
        <f>$C$8*EXP($D$2*B19)/(1+$D$3*(EXP($D$2*B19)-1))</f>
        <v>13.652714766272421</v>
      </c>
      <c r="D19" s="17"/>
      <c r="E19" s="32">
        <f t="shared" si="1"/>
        <v>6.8263573831362105</v>
      </c>
      <c r="F19" s="17" t="str">
        <f t="shared" si="2"/>
        <v/>
      </c>
      <c r="G19" s="17" t="str">
        <f>IF(F19&lt;&gt;"",SUM($F$8:F19),"")</f>
        <v/>
      </c>
    </row>
    <row r="20" spans="2:7" s="1" customFormat="1" ht="21" x14ac:dyDescent="0.35">
      <c r="B20" s="2">
        <f t="shared" si="3"/>
        <v>12</v>
      </c>
      <c r="C20" s="14">
        <f>$C$8*EXP($D$2*B20)/(1+$D$3*(EXP($D$2*B20)-1))</f>
        <v>14.874997896424491</v>
      </c>
      <c r="D20" s="17"/>
      <c r="E20" s="32">
        <f t="shared" si="1"/>
        <v>7.4374989482122453</v>
      </c>
      <c r="F20" s="17" t="str">
        <f t="shared" si="2"/>
        <v/>
      </c>
      <c r="G20" s="17" t="str">
        <f>IF(F20&lt;&gt;"",SUM($F$8:F20),"")</f>
        <v/>
      </c>
    </row>
    <row r="21" spans="2:7" s="1" customFormat="1" ht="21" x14ac:dyDescent="0.35">
      <c r="B21" s="2">
        <f t="shared" si="3"/>
        <v>13</v>
      </c>
      <c r="C21" s="14">
        <f>$C$8*EXP($D$2*B21)/(1+$D$3*(EXP($D$2*B21)-1))</f>
        <v>16.186195458196355</v>
      </c>
      <c r="D21" s="17"/>
      <c r="E21" s="32">
        <f t="shared" si="1"/>
        <v>8.0930977290981776</v>
      </c>
      <c r="F21" s="17" t="str">
        <f t="shared" si="2"/>
        <v/>
      </c>
      <c r="G21" s="17" t="str">
        <f>IF(F21&lt;&gt;"",SUM($F$8:F21),"")</f>
        <v/>
      </c>
    </row>
    <row r="22" spans="2:7" s="1" customFormat="1" ht="21" x14ac:dyDescent="0.35">
      <c r="B22" s="2">
        <f t="shared" si="3"/>
        <v>14</v>
      </c>
      <c r="C22" s="14">
        <f>$C$8*EXP($D$2*B22)/(1+$D$3*(EXP($D$2*B22)-1))</f>
        <v>17.58909041203891</v>
      </c>
      <c r="D22" s="17"/>
      <c r="E22" s="32">
        <f t="shared" si="1"/>
        <v>8.7945452060194551</v>
      </c>
      <c r="F22" s="17" t="str">
        <f t="shared" si="2"/>
        <v/>
      </c>
      <c r="G22" s="17" t="str">
        <f>IF(F22&lt;&gt;"",SUM($F$8:F22),"")</f>
        <v/>
      </c>
    </row>
    <row r="23" spans="2:7" s="1" customFormat="1" ht="21" x14ac:dyDescent="0.35">
      <c r="B23" s="2">
        <f t="shared" si="3"/>
        <v>15</v>
      </c>
      <c r="C23" s="14">
        <f>$C$8*EXP($D$2*B23)/(1+$D$3*(EXP($D$2*B23)-1))</f>
        <v>19.08588882560117</v>
      </c>
      <c r="D23" s="17">
        <f>C23*$D$4</f>
        <v>1.9085888825601172</v>
      </c>
      <c r="E23" s="32">
        <f t="shared" si="1"/>
        <v>9.5429444128005851</v>
      </c>
      <c r="F23" s="17">
        <f t="shared" si="2"/>
        <v>0.95429444128005858</v>
      </c>
      <c r="G23" s="17">
        <f>IF(F23&lt;&gt;"",SUM($F$8:F23),"")</f>
        <v>2.2541777037136441</v>
      </c>
    </row>
    <row r="24" spans="2:7" s="1" customFormat="1" ht="21" x14ac:dyDescent="0.35">
      <c r="B24" s="2">
        <f t="shared" si="3"/>
        <v>16</v>
      </c>
      <c r="C24" s="14">
        <f>$C$8*EXP($D$2*B24)/(1+$D$3*(EXP($D$2*B24)-1))</f>
        <v>20.678101781178523</v>
      </c>
      <c r="D24" s="17"/>
      <c r="E24" s="32">
        <f t="shared" si="1"/>
        <v>10.339050890589261</v>
      </c>
      <c r="F24" s="17" t="str">
        <f t="shared" si="2"/>
        <v/>
      </c>
      <c r="G24" s="17" t="str">
        <f>IF(F24&lt;&gt;"",SUM($F$8:F24),"")</f>
        <v/>
      </c>
    </row>
    <row r="25" spans="2:7" s="1" customFormat="1" ht="21" x14ac:dyDescent="0.35">
      <c r="B25" s="2">
        <f t="shared" si="3"/>
        <v>17</v>
      </c>
      <c r="C25" s="14">
        <f>$C$8*EXP($D$2*B25)/(1+$D$3*(EXP($D$2*B25)-1))</f>
        <v>22.366426241389775</v>
      </c>
      <c r="D25" s="17"/>
      <c r="E25" s="32">
        <f t="shared" si="1"/>
        <v>11.183213120694887</v>
      </c>
      <c r="F25" s="17" t="str">
        <f t="shared" si="2"/>
        <v/>
      </c>
      <c r="G25" s="17" t="str">
        <f>IF(F25&lt;&gt;"",SUM($F$8:F25),"")</f>
        <v/>
      </c>
    </row>
    <row r="26" spans="2:7" s="1" customFormat="1" ht="21" x14ac:dyDescent="0.35">
      <c r="B26" s="2">
        <f t="shared" si="3"/>
        <v>18</v>
      </c>
      <c r="C26" s="14">
        <f>$C$8*EXP($D$2*B26)/(1+$D$3*(EXP($D$2*B26)-1))</f>
        <v>24.150629157585723</v>
      </c>
      <c r="D26" s="17"/>
      <c r="E26" s="32">
        <f t="shared" si="1"/>
        <v>12.075314578792861</v>
      </c>
      <c r="F26" s="17" t="str">
        <f t="shared" si="2"/>
        <v/>
      </c>
      <c r="G26" s="17" t="str">
        <f>IF(F26&lt;&gt;"",SUM($F$8:F26),"")</f>
        <v/>
      </c>
    </row>
    <row r="27" spans="2:7" s="1" customFormat="1" ht="21" x14ac:dyDescent="0.35">
      <c r="B27" s="2">
        <f t="shared" si="3"/>
        <v>19</v>
      </c>
      <c r="C27" s="14">
        <f>$C$8*EXP($D$2*B27)/(1+$D$3*(EXP($D$2*B27)-1))</f>
        <v>26.029439844127882</v>
      </c>
      <c r="D27" s="17"/>
      <c r="E27" s="32">
        <f t="shared" si="1"/>
        <v>13.014719922063941</v>
      </c>
      <c r="F27" s="17" t="str">
        <f t="shared" si="2"/>
        <v/>
      </c>
      <c r="G27" s="17" t="str">
        <f>IF(F27&lt;&gt;"",SUM($F$8:F27),"")</f>
        <v/>
      </c>
    </row>
    <row r="28" spans="2:7" s="1" customFormat="1" ht="21" x14ac:dyDescent="0.35">
      <c r="B28" s="2">
        <f t="shared" si="3"/>
        <v>20</v>
      </c>
      <c r="C28" s="14">
        <f>$C$8*EXP($D$2*B28)/(1+$D$3*(EXP($D$2*B28)-1))</f>
        <v>28.000456216507391</v>
      </c>
      <c r="D28" s="17">
        <f>C28*$D$4</f>
        <v>2.8000456216507392</v>
      </c>
      <c r="E28" s="32">
        <f t="shared" si="1"/>
        <v>14.000228108253696</v>
      </c>
      <c r="F28" s="17">
        <f t="shared" si="2"/>
        <v>1.4000228108253696</v>
      </c>
      <c r="G28" s="17">
        <f>IF(F28&lt;&gt;"",SUM($F$8:F28),"")</f>
        <v>3.6542005145390135</v>
      </c>
    </row>
    <row r="29" spans="2:7" s="1" customFormat="1" ht="21" x14ac:dyDescent="0.35">
      <c r="B29" s="2">
        <f t="shared" si="3"/>
        <v>21</v>
      </c>
      <c r="C29" s="14">
        <f>$C$8*EXP($D$2*B29)/(1+$D$3*(EXP($D$2*B29)-1))</f>
        <v>30.060070811784943</v>
      </c>
      <c r="D29" s="17"/>
      <c r="E29" s="32">
        <f t="shared" si="1"/>
        <v>15.030035405892471</v>
      </c>
      <c r="F29" s="17" t="str">
        <f t="shared" si="2"/>
        <v/>
      </c>
      <c r="G29" s="17" t="str">
        <f>IF(F29&lt;&gt;"",SUM($F$8:F29),"")</f>
        <v/>
      </c>
    </row>
    <row r="30" spans="2:7" s="1" customFormat="1" ht="21" x14ac:dyDescent="0.35">
      <c r="B30" s="2">
        <f t="shared" si="3"/>
        <v>22</v>
      </c>
      <c r="C30" s="14">
        <f>$C$8*EXP($D$2*B30)/(1+$D$3*(EXP($D$2*B30)-1))</f>
        <v>32.203422487615768</v>
      </c>
      <c r="D30" s="17"/>
      <c r="E30" s="32">
        <f t="shared" si="1"/>
        <v>16.101711243807884</v>
      </c>
      <c r="F30" s="17" t="str">
        <f t="shared" si="2"/>
        <v/>
      </c>
      <c r="G30" s="17" t="str">
        <f>IF(F30&lt;&gt;"",SUM($F$8:F30),"")</f>
        <v/>
      </c>
    </row>
    <row r="31" spans="2:7" s="1" customFormat="1" ht="21" x14ac:dyDescent="0.35">
      <c r="B31" s="2">
        <f t="shared" si="3"/>
        <v>23</v>
      </c>
      <c r="C31" s="14">
        <f>$C$8*EXP($D$2*B31)/(1+$D$3*(EXP($D$2*B31)-1))</f>
        <v>34.424379256841753</v>
      </c>
      <c r="D31" s="17"/>
      <c r="E31" s="32">
        <f t="shared" si="1"/>
        <v>17.212189628420877</v>
      </c>
      <c r="F31" s="17" t="str">
        <f t="shared" si="2"/>
        <v/>
      </c>
      <c r="G31" s="17" t="str">
        <f>IF(F31&lt;&gt;"",SUM($F$8:F31),"")</f>
        <v/>
      </c>
    </row>
    <row r="32" spans="2:7" s="1" customFormat="1" ht="21" x14ac:dyDescent="0.35">
      <c r="B32" s="2">
        <f t="shared" si="3"/>
        <v>24</v>
      </c>
      <c r="C32" s="14">
        <f>$C$8*EXP($D$2*B32)/(1+$D$3*(EXP($D$2*B32)-1))</f>
        <v>36.71555681146765</v>
      </c>
      <c r="D32" s="17"/>
      <c r="E32" s="32">
        <f t="shared" si="1"/>
        <v>18.357778405733825</v>
      </c>
      <c r="F32" s="17" t="str">
        <f t="shared" si="2"/>
        <v/>
      </c>
      <c r="G32" s="17" t="str">
        <f>IF(F32&lt;&gt;"",SUM($F$8:F32),"")</f>
        <v/>
      </c>
    </row>
    <row r="33" spans="2:7" s="1" customFormat="1" ht="21.75" thickBot="1" x14ac:dyDescent="0.4">
      <c r="B33" s="3">
        <f>B32+1</f>
        <v>25</v>
      </c>
      <c r="C33" s="15">
        <f>$C$8*EXP($D$2*B33)/(1+$D$3*(EXP($D$2*B33)-1))</f>
        <v>39.068375916486943</v>
      </c>
      <c r="D33" s="18"/>
      <c r="E33" s="33">
        <f t="shared" si="1"/>
        <v>19.534187958243471</v>
      </c>
      <c r="F33" s="18" t="str">
        <f t="shared" si="2"/>
        <v/>
      </c>
      <c r="G33" s="18" t="str">
        <f>IF(F33&lt;&gt;"",SUM($F$8:F33),"")</f>
        <v/>
      </c>
    </row>
    <row r="34" spans="2:7" ht="77.25" customHeight="1" x14ac:dyDescent="0.35">
      <c r="C34" s="1"/>
      <c r="D34" s="21" t="str">
        <f>"Итого удобрений на растение       "&amp;ROUND(SUM(D8:D33),3)&amp;"[г]"</f>
        <v>Итого удобрений на растение       7,308[г]</v>
      </c>
    </row>
    <row r="35" spans="2:7" ht="36" customHeight="1" x14ac:dyDescent="0.25">
      <c r="B35" s="40" t="s">
        <v>14</v>
      </c>
      <c r="C35" s="40"/>
      <c r="D35" s="40"/>
      <c r="E35" s="40"/>
      <c r="F35" s="40"/>
      <c r="G35" s="40"/>
    </row>
  </sheetData>
  <mergeCells count="4">
    <mergeCell ref="C6:D6"/>
    <mergeCell ref="E6:F6"/>
    <mergeCell ref="B6:B7"/>
    <mergeCell ref="B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2020-03-31T13:26:22Z</dcterms:created>
  <dcterms:modified xsi:type="dcterms:W3CDTF">2020-03-31T16:45:48Z</dcterms:modified>
</cp:coreProperties>
</file>