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AAA1" sheetId="5" r:id="rId1"/>
    <sheet name="AAA2" sheetId="6" r:id="rId2"/>
  </sheets>
  <calcPr calcId="125725"/>
</workbook>
</file>

<file path=xl/calcChain.xml><?xml version="1.0" encoding="utf-8"?>
<calcChain xmlns="http://schemas.openxmlformats.org/spreadsheetml/2006/main">
  <c r="K21" i="5"/>
  <c r="K15"/>
  <c r="K16"/>
  <c r="K17"/>
  <c r="K18"/>
  <c r="K19"/>
  <c r="K20"/>
  <c r="K14"/>
  <c r="F21" i="6"/>
  <c r="F15"/>
  <c r="F16"/>
  <c r="F17"/>
  <c r="F18"/>
  <c r="F19"/>
  <c r="F20"/>
  <c r="F14"/>
  <c r="E15"/>
  <c r="E16"/>
  <c r="E17"/>
  <c r="E18"/>
  <c r="E19"/>
  <c r="E20"/>
  <c r="E14"/>
  <c r="B15"/>
  <c r="C15" s="1"/>
  <c r="B16"/>
  <c r="B17"/>
  <c r="B18"/>
  <c r="C18" s="1"/>
  <c r="B19"/>
  <c r="B20"/>
  <c r="C20" s="1"/>
  <c r="B14"/>
  <c r="C14" s="1"/>
  <c r="C16"/>
  <c r="C17"/>
  <c r="C19"/>
  <c r="C10"/>
  <c r="H6" s="1"/>
  <c r="H9"/>
  <c r="F9"/>
  <c r="E9"/>
  <c r="H8"/>
  <c r="F8"/>
  <c r="E8"/>
  <c r="F7"/>
  <c r="E7"/>
  <c r="F6"/>
  <c r="E6"/>
  <c r="F5"/>
  <c r="E5"/>
  <c r="H4"/>
  <c r="F4"/>
  <c r="F10" s="1"/>
  <c r="E4"/>
  <c r="F3"/>
  <c r="E3"/>
  <c r="E10" s="1"/>
  <c r="G3" s="1"/>
  <c r="B14" i="5"/>
  <c r="H14"/>
  <c r="J14" s="1"/>
  <c r="H20"/>
  <c r="J20"/>
  <c r="H4"/>
  <c r="H5"/>
  <c r="H6"/>
  <c r="H7"/>
  <c r="H8"/>
  <c r="H9"/>
  <c r="H3"/>
  <c r="J15"/>
  <c r="J16"/>
  <c r="J17"/>
  <c r="J18"/>
  <c r="J19"/>
  <c r="I15"/>
  <c r="I16"/>
  <c r="I17"/>
  <c r="I18"/>
  <c r="I19"/>
  <c r="I20"/>
  <c r="I14"/>
  <c r="H15"/>
  <c r="H16"/>
  <c r="H17"/>
  <c r="H18"/>
  <c r="H19"/>
  <c r="E20"/>
  <c r="E19"/>
  <c r="E18"/>
  <c r="E17"/>
  <c r="E16"/>
  <c r="E15"/>
  <c r="E14"/>
  <c r="F4"/>
  <c r="F5"/>
  <c r="F6"/>
  <c r="F7"/>
  <c r="F8"/>
  <c r="F9"/>
  <c r="F3"/>
  <c r="F10" s="1"/>
  <c r="G4" s="1"/>
  <c r="G5" s="1"/>
  <c r="E3"/>
  <c r="E10"/>
  <c r="G3" s="1"/>
  <c r="E4"/>
  <c r="E5"/>
  <c r="E6"/>
  <c r="E7"/>
  <c r="E8"/>
  <c r="E9"/>
  <c r="C10"/>
  <c r="G4" i="6" l="1"/>
  <c r="G5" s="1"/>
  <c r="H3"/>
  <c r="H5"/>
  <c r="H7"/>
  <c r="B17" i="5"/>
  <c r="B18"/>
  <c r="B19"/>
  <c r="B15"/>
  <c r="B16"/>
  <c r="B20"/>
</calcChain>
</file>

<file path=xl/comments1.xml><?xml version="1.0" encoding="utf-8"?>
<comments xmlns="http://schemas.openxmlformats.org/spreadsheetml/2006/main">
  <authors>
    <author>Автор</author>
  </authors>
  <commentList>
    <comment ref="G3" authorId="0">
      <text>
        <r>
          <rPr>
            <b/>
            <sz val="9"/>
            <color indexed="81"/>
            <rFont val="Tahoma"/>
            <charset val="1"/>
          </rPr>
          <t>Среднее выборочое</t>
        </r>
      </text>
    </comment>
    <comment ref="G4" authorId="0">
      <text>
        <r>
          <rPr>
            <b/>
            <sz val="9"/>
            <color indexed="81"/>
            <rFont val="Tahoma"/>
            <charset val="1"/>
          </rPr>
          <t>Дисперсия</t>
        </r>
      </text>
    </comment>
    <comment ref="G5" authorId="0">
      <text>
        <r>
          <rPr>
            <b/>
            <sz val="9"/>
            <color indexed="81"/>
            <rFont val="Tahoma"/>
            <charset val="1"/>
          </rPr>
          <t>Среднеее квдаратичное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3" authorId="0">
      <text>
        <r>
          <rPr>
            <b/>
            <sz val="9"/>
            <color indexed="81"/>
            <rFont val="Tahoma"/>
            <charset val="1"/>
          </rPr>
          <t>Среднее выборочое</t>
        </r>
      </text>
    </comment>
    <comment ref="G4" authorId="0">
      <text>
        <r>
          <rPr>
            <b/>
            <sz val="9"/>
            <color indexed="81"/>
            <rFont val="Tahoma"/>
            <charset val="1"/>
          </rPr>
          <t>Дисперсия</t>
        </r>
      </text>
    </comment>
    <comment ref="G5" authorId="0">
      <text>
        <r>
          <rPr>
            <b/>
            <sz val="9"/>
            <color indexed="81"/>
            <rFont val="Tahoma"/>
            <charset val="1"/>
          </rPr>
          <t>Среднеее квдаратичное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шаг</t>
        </r>
      </text>
    </comment>
  </commentList>
</comments>
</file>

<file path=xl/sharedStrings.xml><?xml version="1.0" encoding="utf-8"?>
<sst xmlns="http://schemas.openxmlformats.org/spreadsheetml/2006/main" count="38" uniqueCount="22">
  <si>
    <t>11--13</t>
  </si>
  <si>
    <t>Кол-во</t>
  </si>
  <si>
    <t>Xi</t>
  </si>
  <si>
    <t>Ui</t>
  </si>
  <si>
    <t>Ni</t>
  </si>
  <si>
    <t>Ni'</t>
  </si>
  <si>
    <t>(Ni-Ni')^2/Ni'</t>
  </si>
  <si>
    <t>Wi</t>
  </si>
  <si>
    <t>f(Ui)</t>
  </si>
  <si>
    <t>Интервал</t>
  </si>
  <si>
    <t>13-15</t>
  </si>
  <si>
    <t>15-17</t>
  </si>
  <si>
    <t>17-19</t>
  </si>
  <si>
    <t>19-21</t>
  </si>
  <si>
    <t>21-23</t>
  </si>
  <si>
    <t>23-25</t>
  </si>
  <si>
    <t>Кол*Xi</t>
  </si>
  <si>
    <t>Колв*Xi^2</t>
  </si>
  <si>
    <t>Нижний F</t>
  </si>
  <si>
    <t>Верхний F</t>
  </si>
  <si>
    <t>P</t>
  </si>
  <si>
    <t>X naiblsh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</si>
</sst>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sz val="9"/>
      <color indexed="81"/>
      <name val="Tahoma"/>
      <charset val="1"/>
    </font>
    <font>
      <sz val="11"/>
      <name val="Calibri"/>
      <family val="2"/>
      <charset val="204"/>
      <scheme val="minor"/>
    </font>
    <font>
      <sz val="9"/>
      <color indexed="81"/>
      <name val="Tahoma"/>
      <charset val="1"/>
    </font>
    <font>
      <sz val="11"/>
      <color rgb="FF1111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/>
    <xf numFmtId="0" fontId="0" fillId="3" borderId="0" xfId="0" applyFill="1"/>
    <xf numFmtId="17" fontId="0" fillId="0" borderId="0" xfId="0" applyNumberFormat="1"/>
    <xf numFmtId="0" fontId="0" fillId="4" borderId="0" xfId="0" applyFill="1"/>
    <xf numFmtId="0" fontId="0" fillId="5" borderId="0" xfId="0" applyFill="1"/>
    <xf numFmtId="0" fontId="0" fillId="0" borderId="0" xfId="0" applyFont="1"/>
    <xf numFmtId="0" fontId="3" fillId="0" borderId="0" xfId="0" applyFont="1"/>
    <xf numFmtId="0" fontId="5" fillId="0" borderId="0" xfId="0" applyFont="1"/>
    <xf numFmtId="0" fontId="3" fillId="3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topLeftCell="C1" workbookViewId="0">
      <selection activeCell="K21" sqref="K21"/>
    </sheetView>
  </sheetViews>
  <sheetFormatPr defaultRowHeight="15"/>
  <cols>
    <col min="1" max="1" width="10.85546875" customWidth="1"/>
    <col min="2" max="2" width="12.140625" customWidth="1"/>
    <col min="3" max="3" width="9.7109375" customWidth="1"/>
    <col min="5" max="5" width="11" customWidth="1"/>
    <col min="10" max="10" width="14" customWidth="1"/>
  </cols>
  <sheetData>
    <row r="1" spans="1:11">
      <c r="B1" s="1"/>
      <c r="C1" s="1"/>
      <c r="D1" s="1"/>
      <c r="E1" s="1"/>
      <c r="F1" s="1"/>
      <c r="G1" s="1"/>
      <c r="H1" s="1"/>
    </row>
    <row r="2" spans="1:11">
      <c r="B2" t="s">
        <v>9</v>
      </c>
      <c r="C2" t="s">
        <v>1</v>
      </c>
      <c r="D2" t="s">
        <v>2</v>
      </c>
      <c r="E2" s="2" t="s">
        <v>16</v>
      </c>
      <c r="F2" s="5" t="s">
        <v>17</v>
      </c>
      <c r="G2" s="1"/>
      <c r="H2" s="1" t="s">
        <v>7</v>
      </c>
    </row>
    <row r="3" spans="1:11">
      <c r="A3">
        <v>1</v>
      </c>
      <c r="B3" s="4" t="s">
        <v>0</v>
      </c>
      <c r="C3">
        <v>8</v>
      </c>
      <c r="D3">
        <v>12</v>
      </c>
      <c r="E3" s="2">
        <f>C3*D3</f>
        <v>96</v>
      </c>
      <c r="F3" s="5">
        <f>C3*D3^2</f>
        <v>1152</v>
      </c>
      <c r="G3" s="2">
        <f>E10/C10</f>
        <v>18.333333333333332</v>
      </c>
      <c r="H3">
        <f>C3/$C$10</f>
        <v>2.6666666666666668E-2</v>
      </c>
    </row>
    <row r="4" spans="1:11">
      <c r="A4">
        <v>2</v>
      </c>
      <c r="B4" t="s">
        <v>10</v>
      </c>
      <c r="C4">
        <v>42</v>
      </c>
      <c r="D4">
        <v>14</v>
      </c>
      <c r="E4" s="2">
        <f t="shared" ref="E4:E9" si="0">C4*D4</f>
        <v>588</v>
      </c>
      <c r="F4" s="5">
        <f t="shared" ref="F4:F9" si="1">C4*D4^2</f>
        <v>8232</v>
      </c>
      <c r="G4" s="5">
        <f>(F10/C10)-G3^2</f>
        <v>9.5155555555555793</v>
      </c>
      <c r="H4">
        <f t="shared" ref="H4:H9" si="2">C4/$C$10</f>
        <v>0.14000000000000001</v>
      </c>
    </row>
    <row r="5" spans="1:11">
      <c r="A5">
        <v>3</v>
      </c>
      <c r="B5" t="s">
        <v>11</v>
      </c>
      <c r="C5">
        <v>57</v>
      </c>
      <c r="D5">
        <v>16</v>
      </c>
      <c r="E5" s="2">
        <f t="shared" si="0"/>
        <v>912</v>
      </c>
      <c r="F5" s="5">
        <f t="shared" si="1"/>
        <v>14592</v>
      </c>
      <c r="G5" s="6">
        <f>SQRT(G4)</f>
        <v>3.0847294136691437</v>
      </c>
      <c r="H5">
        <f t="shared" si="2"/>
        <v>0.19</v>
      </c>
    </row>
    <row r="6" spans="1:11">
      <c r="A6">
        <v>4</v>
      </c>
      <c r="B6" t="s">
        <v>12</v>
      </c>
      <c r="C6">
        <v>63</v>
      </c>
      <c r="D6">
        <v>18</v>
      </c>
      <c r="E6" s="2">
        <f t="shared" si="0"/>
        <v>1134</v>
      </c>
      <c r="F6" s="5">
        <f t="shared" si="1"/>
        <v>20412</v>
      </c>
      <c r="H6">
        <f t="shared" si="2"/>
        <v>0.21</v>
      </c>
    </row>
    <row r="7" spans="1:11">
      <c r="A7">
        <v>5</v>
      </c>
      <c r="B7" t="s">
        <v>13</v>
      </c>
      <c r="C7">
        <v>65</v>
      </c>
      <c r="D7">
        <v>20</v>
      </c>
      <c r="E7" s="2">
        <f t="shared" si="0"/>
        <v>1300</v>
      </c>
      <c r="F7" s="5">
        <f t="shared" si="1"/>
        <v>26000</v>
      </c>
      <c r="H7">
        <f t="shared" si="2"/>
        <v>0.21666666666666667</v>
      </c>
    </row>
    <row r="8" spans="1:11">
      <c r="A8">
        <v>6</v>
      </c>
      <c r="B8" t="s">
        <v>14</v>
      </c>
      <c r="C8">
        <v>45</v>
      </c>
      <c r="D8">
        <v>22</v>
      </c>
      <c r="E8" s="2">
        <f t="shared" si="0"/>
        <v>990</v>
      </c>
      <c r="F8" s="5">
        <f t="shared" si="1"/>
        <v>21780</v>
      </c>
      <c r="H8">
        <f t="shared" si="2"/>
        <v>0.15</v>
      </c>
    </row>
    <row r="9" spans="1:11">
      <c r="A9">
        <v>7</v>
      </c>
      <c r="B9" t="s">
        <v>15</v>
      </c>
      <c r="C9">
        <v>20</v>
      </c>
      <c r="D9">
        <v>24</v>
      </c>
      <c r="E9" s="2">
        <f t="shared" si="0"/>
        <v>480</v>
      </c>
      <c r="F9" s="5">
        <f t="shared" si="1"/>
        <v>11520</v>
      </c>
      <c r="H9">
        <f t="shared" si="2"/>
        <v>6.6666666666666666E-2</v>
      </c>
    </row>
    <row r="10" spans="1:11">
      <c r="C10">
        <f>SUM(C3:C9)</f>
        <v>300</v>
      </c>
      <c r="E10" s="2">
        <f>SUM(E3:E9)</f>
        <v>5500</v>
      </c>
      <c r="F10" s="5">
        <f>SUM(F3:F9)</f>
        <v>103688</v>
      </c>
    </row>
    <row r="11" spans="1:11">
      <c r="A11" s="7"/>
      <c r="B11" s="7"/>
      <c r="C11" s="7"/>
      <c r="D11" s="7"/>
      <c r="E11" s="7"/>
      <c r="F11" s="7"/>
      <c r="G11" s="7"/>
      <c r="H11" s="7"/>
    </row>
    <row r="12" spans="1:11">
      <c r="A12" s="7"/>
      <c r="B12" s="7" t="s">
        <v>9</v>
      </c>
      <c r="C12" s="7"/>
      <c r="D12" s="7"/>
      <c r="E12" s="7"/>
      <c r="F12" s="7"/>
      <c r="G12" s="7"/>
      <c r="H12" s="7"/>
    </row>
    <row r="13" spans="1:11">
      <c r="A13" s="7"/>
      <c r="B13" s="8" t="s">
        <v>18</v>
      </c>
      <c r="C13" s="8"/>
      <c r="D13" s="8"/>
      <c r="E13" s="8" t="s">
        <v>19</v>
      </c>
      <c r="F13" s="8"/>
      <c r="H13" t="s">
        <v>20</v>
      </c>
      <c r="I13" t="s">
        <v>4</v>
      </c>
      <c r="J13" t="s">
        <v>5</v>
      </c>
      <c r="K13" t="s">
        <v>21</v>
      </c>
    </row>
    <row r="14" spans="1:11">
      <c r="A14" s="7">
        <v>1</v>
      </c>
      <c r="B14" s="8">
        <f>(11-$G$3)/$G$5</f>
        <v>-2.377301976905219</v>
      </c>
      <c r="C14" s="8">
        <v>-0.49134</v>
      </c>
      <c r="D14" s="8"/>
      <c r="E14" s="8">
        <f>(13-$G$3)/$G$5</f>
        <v>-1.7289468922947047</v>
      </c>
      <c r="F14" s="8">
        <v>-0.45817999999999998</v>
      </c>
      <c r="H14" s="7">
        <f>F14-C14</f>
        <v>3.3160000000000023E-2</v>
      </c>
      <c r="I14">
        <f>C3</f>
        <v>8</v>
      </c>
      <c r="J14">
        <f>H14*$C$10</f>
        <v>9.9480000000000075</v>
      </c>
      <c r="K14">
        <f>I14^2/J14</f>
        <v>6.4334539605950898</v>
      </c>
    </row>
    <row r="15" spans="1:11">
      <c r="A15" s="7">
        <v>2</v>
      </c>
      <c r="B15" s="8">
        <f>(13-$G$3)/$G$5</f>
        <v>-1.7289468922947047</v>
      </c>
      <c r="C15" s="8">
        <v>-0.45817999999999998</v>
      </c>
      <c r="D15" s="8"/>
      <c r="E15" s="8">
        <f>(15-$G$3)/$G$5</f>
        <v>-1.0805918076841903</v>
      </c>
      <c r="F15" s="8">
        <v>-0.35993000000000003</v>
      </c>
      <c r="H15" s="7">
        <f t="shared" ref="H15:H19" si="3">F15-C15</f>
        <v>9.8249999999999948E-2</v>
      </c>
      <c r="I15">
        <f t="shared" ref="I15:I20" si="4">C4</f>
        <v>42</v>
      </c>
      <c r="J15">
        <f>H15*$C$10</f>
        <v>29.474999999999984</v>
      </c>
      <c r="K15">
        <f t="shared" ref="K15:K20" si="5">I15^2/J15</f>
        <v>59.847328244274841</v>
      </c>
    </row>
    <row r="16" spans="1:11">
      <c r="A16" s="7">
        <v>3</v>
      </c>
      <c r="B16" s="8">
        <f>(15-$G$3)/$G$5</f>
        <v>-1.0805918076841903</v>
      </c>
      <c r="C16" s="8">
        <v>-0.35993000000000003</v>
      </c>
      <c r="D16" s="8"/>
      <c r="E16" s="8">
        <f>(17-$G$3)/$G$5</f>
        <v>-0.43223672307367583</v>
      </c>
      <c r="F16" s="8">
        <v>-0.16639999999999999</v>
      </c>
      <c r="H16" s="7">
        <f t="shared" si="3"/>
        <v>0.19353000000000004</v>
      </c>
      <c r="I16">
        <f t="shared" si="4"/>
        <v>57</v>
      </c>
      <c r="J16">
        <f t="shared" ref="J16:J20" si="6">H16*$C$10</f>
        <v>58.059000000000012</v>
      </c>
      <c r="K16">
        <f t="shared" si="5"/>
        <v>55.96031623004184</v>
      </c>
    </row>
    <row r="17" spans="1:11">
      <c r="A17" s="7">
        <v>4</v>
      </c>
      <c r="B17" s="8">
        <f>(17-$G$3)/$G$5</f>
        <v>-0.43223672307367583</v>
      </c>
      <c r="C17" s="8">
        <v>-0.16639999999999999</v>
      </c>
      <c r="D17" s="8"/>
      <c r="E17" s="8">
        <f>(19-$G$3)/$G$5</f>
        <v>0.2161183615368385</v>
      </c>
      <c r="F17" s="8">
        <v>8.3169999999999994E-2</v>
      </c>
      <c r="H17" s="7">
        <f t="shared" si="3"/>
        <v>0.24956999999999999</v>
      </c>
      <c r="I17">
        <f t="shared" si="4"/>
        <v>63</v>
      </c>
      <c r="J17">
        <f t="shared" si="6"/>
        <v>74.870999999999995</v>
      </c>
      <c r="K17">
        <f t="shared" si="5"/>
        <v>53.011179228272631</v>
      </c>
    </row>
    <row r="18" spans="1:11">
      <c r="A18" s="7">
        <v>5</v>
      </c>
      <c r="B18" s="8">
        <f>(19-$G$3)/$G$5</f>
        <v>0.2161183615368385</v>
      </c>
      <c r="C18" s="8">
        <v>8.3169999999999994E-2</v>
      </c>
      <c r="D18" s="8"/>
      <c r="E18" s="8">
        <f>(21-$G$3)/$G$5</f>
        <v>0.86447344614735289</v>
      </c>
      <c r="F18" s="8">
        <v>0.30510999999999999</v>
      </c>
      <c r="H18" s="7">
        <f t="shared" si="3"/>
        <v>0.22194</v>
      </c>
      <c r="I18">
        <f t="shared" si="4"/>
        <v>65</v>
      </c>
      <c r="J18">
        <f t="shared" si="6"/>
        <v>66.581999999999994</v>
      </c>
      <c r="K18">
        <f t="shared" si="5"/>
        <v>63.455588597518854</v>
      </c>
    </row>
    <row r="19" spans="1:11">
      <c r="A19" s="7">
        <v>6</v>
      </c>
      <c r="B19" s="8">
        <f>(21-$G$3)/$G$5</f>
        <v>0.86447344614735289</v>
      </c>
      <c r="C19" s="8">
        <v>0.30510999999999999</v>
      </c>
      <c r="D19" s="8"/>
      <c r="E19" s="8">
        <f>(23-$G$3)/$G$5</f>
        <v>1.5128285307578673</v>
      </c>
      <c r="F19" s="8">
        <v>0.43447999999999998</v>
      </c>
      <c r="H19" s="7">
        <f t="shared" si="3"/>
        <v>0.12936999999999999</v>
      </c>
      <c r="I19">
        <f t="shared" si="4"/>
        <v>45</v>
      </c>
      <c r="J19">
        <f t="shared" si="6"/>
        <v>38.810999999999993</v>
      </c>
      <c r="K19">
        <f t="shared" si="5"/>
        <v>52.175929504521925</v>
      </c>
    </row>
    <row r="20" spans="1:11">
      <c r="A20" s="7">
        <v>7</v>
      </c>
      <c r="B20" s="8">
        <f>(23-$G$3)/$G$5</f>
        <v>1.5128285307578673</v>
      </c>
      <c r="C20" s="8">
        <v>0.43447999999999998</v>
      </c>
      <c r="D20" s="8"/>
      <c r="E20" s="8">
        <f>(25-$G$3)/$G$5</f>
        <v>2.1611836153683814</v>
      </c>
      <c r="F20" s="8">
        <v>0.48460999999999999</v>
      </c>
      <c r="H20" s="7">
        <f>0.5-C20</f>
        <v>6.5520000000000023E-2</v>
      </c>
      <c r="I20">
        <f t="shared" si="4"/>
        <v>20</v>
      </c>
      <c r="J20">
        <f t="shared" si="6"/>
        <v>19.656000000000006</v>
      </c>
      <c r="K20">
        <f t="shared" si="5"/>
        <v>20.350020350020344</v>
      </c>
    </row>
    <row r="21" spans="1:11">
      <c r="A21" s="7"/>
      <c r="B21" s="7"/>
      <c r="C21" s="7"/>
      <c r="D21" s="7"/>
      <c r="E21" s="7"/>
      <c r="F21" s="7"/>
      <c r="G21" s="7"/>
      <c r="H21" s="7"/>
      <c r="K21" s="3">
        <f>SUM(K14:K20)-$C$10</f>
        <v>11.233816115245531</v>
      </c>
    </row>
  </sheetData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F21" sqref="F21"/>
    </sheetView>
  </sheetViews>
  <sheetFormatPr defaultRowHeight="15"/>
  <sheetData>
    <row r="1" spans="1:8">
      <c r="B1" s="1"/>
      <c r="C1" s="1"/>
      <c r="D1" s="1"/>
      <c r="E1" s="1"/>
      <c r="F1" s="1"/>
      <c r="G1" s="1"/>
      <c r="H1" s="1"/>
    </row>
    <row r="2" spans="1:8">
      <c r="B2" t="s">
        <v>9</v>
      </c>
      <c r="C2" t="s">
        <v>1</v>
      </c>
      <c r="D2" t="s">
        <v>2</v>
      </c>
      <c r="E2" s="2" t="s">
        <v>16</v>
      </c>
      <c r="F2" s="5" t="s">
        <v>17</v>
      </c>
      <c r="G2" s="1"/>
      <c r="H2" s="1" t="s">
        <v>7</v>
      </c>
    </row>
    <row r="3" spans="1:8">
      <c r="A3">
        <v>1</v>
      </c>
      <c r="B3" s="4" t="s">
        <v>0</v>
      </c>
      <c r="C3">
        <v>8</v>
      </c>
      <c r="D3">
        <v>12</v>
      </c>
      <c r="E3" s="2">
        <f>C3*D3</f>
        <v>96</v>
      </c>
      <c r="F3" s="5">
        <f>C3*D3^2</f>
        <v>1152</v>
      </c>
      <c r="G3" s="2">
        <f>E10/C10</f>
        <v>18.333333333333332</v>
      </c>
      <c r="H3">
        <f>C3/$C$10</f>
        <v>2.6666666666666668E-2</v>
      </c>
    </row>
    <row r="4" spans="1:8">
      <c r="A4">
        <v>2</v>
      </c>
      <c r="B4" t="s">
        <v>10</v>
      </c>
      <c r="C4">
        <v>42</v>
      </c>
      <c r="D4">
        <v>14</v>
      </c>
      <c r="E4" s="2">
        <f t="shared" ref="E4:E9" si="0">C4*D4</f>
        <v>588</v>
      </c>
      <c r="F4" s="5">
        <f t="shared" ref="F4:F9" si="1">C4*D4^2</f>
        <v>8232</v>
      </c>
      <c r="G4" s="5">
        <f>(F10/C10)-G3^2</f>
        <v>9.5155555555555793</v>
      </c>
      <c r="H4">
        <f t="shared" ref="H4:H9" si="2">C4/$C$10</f>
        <v>0.14000000000000001</v>
      </c>
    </row>
    <row r="5" spans="1:8">
      <c r="A5">
        <v>3</v>
      </c>
      <c r="B5" t="s">
        <v>11</v>
      </c>
      <c r="C5">
        <v>57</v>
      </c>
      <c r="D5">
        <v>16</v>
      </c>
      <c r="E5" s="2">
        <f t="shared" si="0"/>
        <v>912</v>
      </c>
      <c r="F5" s="5">
        <f t="shared" si="1"/>
        <v>14592</v>
      </c>
      <c r="G5" s="6">
        <f>SQRT(G4)</f>
        <v>3.0847294136691437</v>
      </c>
      <c r="H5">
        <f t="shared" si="2"/>
        <v>0.19</v>
      </c>
    </row>
    <row r="6" spans="1:8">
      <c r="A6">
        <v>4</v>
      </c>
      <c r="B6" t="s">
        <v>12</v>
      </c>
      <c r="C6">
        <v>63</v>
      </c>
      <c r="D6">
        <v>18</v>
      </c>
      <c r="E6" s="2">
        <f t="shared" si="0"/>
        <v>1134</v>
      </c>
      <c r="F6" s="5">
        <f t="shared" si="1"/>
        <v>20412</v>
      </c>
      <c r="G6">
        <v>2</v>
      </c>
      <c r="H6">
        <f t="shared" si="2"/>
        <v>0.21</v>
      </c>
    </row>
    <row r="7" spans="1:8">
      <c r="A7">
        <v>5</v>
      </c>
      <c r="B7" t="s">
        <v>13</v>
      </c>
      <c r="C7">
        <v>65</v>
      </c>
      <c r="D7">
        <v>20</v>
      </c>
      <c r="E7" s="2">
        <f t="shared" si="0"/>
        <v>1300</v>
      </c>
      <c r="F7" s="5">
        <f t="shared" si="1"/>
        <v>26000</v>
      </c>
      <c r="H7">
        <f t="shared" si="2"/>
        <v>0.21666666666666667</v>
      </c>
    </row>
    <row r="8" spans="1:8">
      <c r="A8">
        <v>6</v>
      </c>
      <c r="B8" t="s">
        <v>14</v>
      </c>
      <c r="C8">
        <v>45</v>
      </c>
      <c r="D8">
        <v>22</v>
      </c>
      <c r="E8" s="2">
        <f t="shared" si="0"/>
        <v>990</v>
      </c>
      <c r="F8" s="5">
        <f t="shared" si="1"/>
        <v>21780</v>
      </c>
      <c r="H8">
        <f t="shared" si="2"/>
        <v>0.15</v>
      </c>
    </row>
    <row r="9" spans="1:8">
      <c r="A9">
        <v>7</v>
      </c>
      <c r="B9" t="s">
        <v>15</v>
      </c>
      <c r="C9">
        <v>20</v>
      </c>
      <c r="D9">
        <v>24</v>
      </c>
      <c r="E9" s="2">
        <f t="shared" si="0"/>
        <v>480</v>
      </c>
      <c r="F9" s="5">
        <f t="shared" si="1"/>
        <v>11520</v>
      </c>
      <c r="H9">
        <f t="shared" si="2"/>
        <v>6.6666666666666666E-2</v>
      </c>
    </row>
    <row r="10" spans="1:8">
      <c r="C10">
        <f>SUM(C3:C9)</f>
        <v>300</v>
      </c>
      <c r="E10" s="2">
        <f>SUM(E3:E9)</f>
        <v>5500</v>
      </c>
      <c r="F10" s="5">
        <f>SUM(F3:F9)</f>
        <v>103688</v>
      </c>
    </row>
    <row r="11" spans="1:8">
      <c r="A11" s="7"/>
      <c r="B11" s="7"/>
      <c r="C11" s="7"/>
      <c r="D11" s="7"/>
      <c r="E11" s="7"/>
      <c r="F11" s="7"/>
      <c r="G11" s="7"/>
      <c r="H11" s="7"/>
    </row>
    <row r="12" spans="1:8">
      <c r="A12" s="7"/>
      <c r="B12" s="7"/>
      <c r="C12" s="7"/>
      <c r="D12" s="7"/>
      <c r="E12" s="7"/>
      <c r="F12" s="7"/>
      <c r="G12" s="7"/>
      <c r="H12" s="7"/>
    </row>
    <row r="13" spans="1:8">
      <c r="A13" s="7"/>
      <c r="B13" s="8" t="s">
        <v>2</v>
      </c>
      <c r="C13" s="8" t="s">
        <v>3</v>
      </c>
      <c r="D13" s="8" t="s">
        <v>8</v>
      </c>
      <c r="E13" s="8" t="s">
        <v>5</v>
      </c>
      <c r="F13" s="8" t="s">
        <v>6</v>
      </c>
    </row>
    <row r="14" spans="1:8">
      <c r="A14" s="7">
        <v>1</v>
      </c>
      <c r="B14" s="8">
        <f>D3</f>
        <v>12</v>
      </c>
      <c r="C14" s="8">
        <f>(B14-$G$3)/$G$5</f>
        <v>-2.0531244345999617</v>
      </c>
      <c r="D14" s="8">
        <v>4.9799999999999997E-2</v>
      </c>
      <c r="E14" s="8">
        <f>(($G$6*$C$10)/$G$5)*D14</f>
        <v>9.686424964081084</v>
      </c>
      <c r="F14" s="8">
        <f>(C3-E14)^2/E14</f>
        <v>0.29360978586238273</v>
      </c>
      <c r="H14" s="7"/>
    </row>
    <row r="15" spans="1:8">
      <c r="A15" s="7">
        <v>2</v>
      </c>
      <c r="B15" s="8">
        <f t="shared" ref="B15:B20" si="3">D4</f>
        <v>14</v>
      </c>
      <c r="C15" s="8">
        <f t="shared" ref="C15:C20" si="4">(B15-$G$3)/$G$5</f>
        <v>-1.4047693499894474</v>
      </c>
      <c r="D15" s="8">
        <v>0.1497</v>
      </c>
      <c r="E15" s="8">
        <f t="shared" ref="E15:E20" si="5">(($G$6*$C$10)/$G$5)*D15</f>
        <v>29.117626849858198</v>
      </c>
      <c r="F15" s="8">
        <f t="shared" ref="F15:F20" si="6">(C4-E15)^2/E15</f>
        <v>5.6994870782301632</v>
      </c>
      <c r="H15" s="7"/>
    </row>
    <row r="16" spans="1:8">
      <c r="A16" s="7">
        <v>3</v>
      </c>
      <c r="B16" s="8">
        <f t="shared" si="3"/>
        <v>16</v>
      </c>
      <c r="C16" s="8">
        <f t="shared" si="4"/>
        <v>-0.75641426537893308</v>
      </c>
      <c r="D16" s="8">
        <v>0.30109999999999998</v>
      </c>
      <c r="E16" s="8">
        <f t="shared" si="5"/>
        <v>58.565914792867758</v>
      </c>
      <c r="F16" s="8">
        <f t="shared" si="6"/>
        <v>4.1868877950501912E-2</v>
      </c>
      <c r="H16" s="7"/>
    </row>
    <row r="17" spans="1:8">
      <c r="A17" s="7">
        <v>4</v>
      </c>
      <c r="B17" s="8">
        <f t="shared" si="3"/>
        <v>18</v>
      </c>
      <c r="C17" s="8">
        <f t="shared" si="4"/>
        <v>-0.10805918076841868</v>
      </c>
      <c r="D17" s="8">
        <v>0.39650000000000002</v>
      </c>
      <c r="E17" s="8">
        <f t="shared" si="5"/>
        <v>77.121837314420688</v>
      </c>
      <c r="F17" s="8">
        <f t="shared" si="6"/>
        <v>2.5858601931631449</v>
      </c>
      <c r="H17" s="7"/>
    </row>
    <row r="18" spans="1:8">
      <c r="A18" s="7">
        <v>5</v>
      </c>
      <c r="B18" s="8">
        <f t="shared" si="3"/>
        <v>20</v>
      </c>
      <c r="C18" s="8">
        <f t="shared" si="4"/>
        <v>0.54029590384209569</v>
      </c>
      <c r="D18" s="8">
        <v>0.3448</v>
      </c>
      <c r="E18" s="8">
        <f t="shared" si="5"/>
        <v>67.065849952111606</v>
      </c>
      <c r="F18" s="8">
        <f t="shared" si="6"/>
        <v>6.3635009884865423E-2</v>
      </c>
      <c r="H18" s="7"/>
    </row>
    <row r="19" spans="1:8">
      <c r="A19" s="7">
        <v>6</v>
      </c>
      <c r="B19" s="8">
        <f t="shared" si="3"/>
        <v>22</v>
      </c>
      <c r="C19" s="8">
        <f t="shared" si="4"/>
        <v>1.18865098845261</v>
      </c>
      <c r="D19" s="8">
        <v>0.19889999999999999</v>
      </c>
      <c r="E19" s="8">
        <f t="shared" si="5"/>
        <v>38.68734789870939</v>
      </c>
      <c r="F19" s="8">
        <f t="shared" si="6"/>
        <v>1.0300415695659026</v>
      </c>
      <c r="H19" s="7"/>
    </row>
    <row r="20" spans="1:8">
      <c r="A20" s="7">
        <v>7</v>
      </c>
      <c r="B20" s="8">
        <f t="shared" si="3"/>
        <v>24</v>
      </c>
      <c r="C20" s="8">
        <f t="shared" si="4"/>
        <v>1.8370060730631244</v>
      </c>
      <c r="D20" s="9">
        <v>7.4800000000000005E-2</v>
      </c>
      <c r="E20" s="8">
        <f t="shared" si="5"/>
        <v>14.549088098659942</v>
      </c>
      <c r="F20" s="8">
        <f t="shared" si="6"/>
        <v>2.0422201277966954</v>
      </c>
      <c r="H20" s="7"/>
    </row>
    <row r="21" spans="1:8">
      <c r="A21" s="7"/>
      <c r="B21" s="7"/>
      <c r="C21" s="7"/>
      <c r="D21" s="7"/>
      <c r="E21" s="7"/>
      <c r="F21" s="10">
        <f>SUM(F14:F20)</f>
        <v>11.756722642453656</v>
      </c>
      <c r="G21" s="7"/>
      <c r="H21" s="7"/>
    </row>
  </sheetData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AAA1</vt:lpstr>
      <vt:lpstr>AAA2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2018-06-08T06:52:07Z</dcterms:modified>
</cp:coreProperties>
</file>